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davis\Desktop\BIP Page Docs\"/>
    </mc:Choice>
  </mc:AlternateContent>
  <xr:revisionPtr revIDLastSave="0" documentId="8_{EFAD78DE-D363-4D5A-B188-29B1429666A4}" xr6:coauthVersionLast="47" xr6:coauthVersionMax="47" xr10:uidLastSave="{00000000-0000-0000-0000-000000000000}"/>
  <bookViews>
    <workbookView xWindow="28680" yWindow="-120" windowWidth="29040" windowHeight="15990" firstSheet="1" activeTab="1" xr2:uid="{00000000-000D-0000-FFFF-FFFF00000000}"/>
  </bookViews>
  <sheets>
    <sheet name="Summary" sheetId="7" state="hidden" r:id="rId1"/>
    <sheet name="SC Detailed Matrix" sheetId="8" r:id="rId2"/>
    <sheet name="Main Sheet" sheetId="1" state="hidden" r:id="rId3"/>
    <sheet name="North" sheetId="2" state="hidden" r:id="rId4"/>
    <sheet name="Central" sheetId="4" state="hidden" r:id="rId5"/>
    <sheet name="South" sheetId="5" state="hidden" r:id="rId6"/>
    <sheet name="Reno-IPM-Irrigation" sheetId="6" state="hidden" r:id="rId7"/>
    <sheet name="Sheet2" sheetId="10" r:id="rId8"/>
    <sheet name="Sheet1" sheetId="9" r:id="rId9"/>
  </sheets>
  <definedNames>
    <definedName name="_xlnm._FilterDatabase" localSheetId="1" hidden="1">'SC Detailed Matrix'!$A$4:$AN$45</definedName>
    <definedName name="_xlnm.Print_Area" localSheetId="4">Central!$A$1:$G$36</definedName>
    <definedName name="_xlnm.Print_Area" localSheetId="2">'Main Sheet'!$A$1:$C$28</definedName>
    <definedName name="_xlnm.Print_Area" localSheetId="3">North!$A$1:$H$31</definedName>
    <definedName name="_xlnm.Print_Area" localSheetId="6">'Reno-IPM-Irrigation'!$A$1:$G$29</definedName>
    <definedName name="_xlnm.Print_Area" localSheetId="1">'SC Detailed Matrix'!$A$1:$AN$45</definedName>
    <definedName name="_xlnm.Print_Area" localSheetId="5">South!$A$1:$G$30</definedName>
    <definedName name="_xlnm.Print_Area" localSheetId="0">Summary!$A$1:$H$30</definedName>
  </definedNam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F8" i="7"/>
  <c r="D8" i="7"/>
  <c r="D6" i="7"/>
  <c r="F6" i="7"/>
  <c r="B6" i="7"/>
  <c r="H24" i="7"/>
  <c r="D28" i="7"/>
  <c r="H6" i="7" l="1"/>
  <c r="I45" i="8"/>
  <c r="H45" i="8"/>
  <c r="G45" i="8"/>
  <c r="F7" i="8" l="1"/>
  <c r="F8" i="8"/>
  <c r="F16" i="8"/>
  <c r="F17" i="8"/>
  <c r="F38" i="8"/>
  <c r="F18" i="8"/>
  <c r="F39" i="8"/>
  <c r="F40" i="8"/>
  <c r="F41" i="8"/>
  <c r="F19" i="8"/>
  <c r="F10" i="8"/>
  <c r="F42" i="8"/>
  <c r="F20" i="8"/>
  <c r="F21" i="8"/>
  <c r="F33" i="8"/>
  <c r="F11" i="8"/>
  <c r="F12" i="8"/>
  <c r="F13" i="8"/>
  <c r="F22" i="8"/>
  <c r="F24" i="8"/>
  <c r="F25" i="8"/>
  <c r="F27" i="8"/>
  <c r="F29" i="8"/>
  <c r="F30" i="8"/>
  <c r="F31" i="8"/>
  <c r="F32" i="8"/>
  <c r="F14" i="8"/>
  <c r="F15" i="8"/>
  <c r="F6" i="8"/>
  <c r="F45" i="8" l="1"/>
  <c r="F28" i="7"/>
  <c r="B28" i="7"/>
  <c r="B4" i="7" s="1"/>
  <c r="B8" i="7" s="1"/>
  <c r="H23" i="7"/>
  <c r="H25" i="7"/>
  <c r="H26" i="7"/>
  <c r="H22" i="7"/>
  <c r="H28" i="7" l="1"/>
  <c r="D7" i="7"/>
  <c r="H3" i="7"/>
  <c r="F7" i="7"/>
  <c r="B7" i="7"/>
  <c r="H4" i="7" l="1"/>
  <c r="H7" i="7" s="1"/>
  <c r="H8" i="7" l="1"/>
</calcChain>
</file>

<file path=xl/sharedStrings.xml><?xml version="1.0" encoding="utf-8"?>
<sst xmlns="http://schemas.openxmlformats.org/spreadsheetml/2006/main" count="1327" uniqueCount="333">
  <si>
    <t>Central</t>
  </si>
  <si>
    <t>Twin Lakes Park</t>
  </si>
  <si>
    <t>Chuck Reiter</t>
  </si>
  <si>
    <t>By-Pass/Foxworthy</t>
  </si>
  <si>
    <t>Bee Ridge</t>
  </si>
  <si>
    <t>Glebe</t>
  </si>
  <si>
    <t>Park Name</t>
  </si>
  <si>
    <t>Foreman</t>
  </si>
  <si>
    <t>County Area</t>
  </si>
  <si>
    <t>North</t>
  </si>
  <si>
    <t>17th Street</t>
  </si>
  <si>
    <t>Babe Ruth</t>
  </si>
  <si>
    <t>Fruitville Park</t>
  </si>
  <si>
    <t>Miss Sarasota Softball</t>
  </si>
  <si>
    <t>Tatum Ridge</t>
  </si>
  <si>
    <t>Youth Athletic</t>
  </si>
  <si>
    <t>South</t>
  </si>
  <si>
    <t>Atwater</t>
  </si>
  <si>
    <t>Butler</t>
  </si>
  <si>
    <t>Dallas White</t>
  </si>
  <si>
    <t>Englewood Sports (ESC)</t>
  </si>
  <si>
    <t>GMAC</t>
  </si>
  <si>
    <t>Narramore</t>
  </si>
  <si>
    <t xml:space="preserve">Sarasota County Athletic Foreman Listing </t>
  </si>
  <si>
    <t>Lawn Bowling</t>
  </si>
  <si>
    <t>Wellfield / Pinebrook</t>
  </si>
  <si>
    <t>Pineview</t>
  </si>
  <si>
    <t>Newtown Estates</t>
  </si>
  <si>
    <t>Bennet, Tyron</t>
  </si>
  <si>
    <t>Timm, Gary</t>
  </si>
  <si>
    <t>Gallagher, David</t>
  </si>
  <si>
    <t>Stretch, Gary</t>
  </si>
  <si>
    <t>Curtiss, Carl</t>
  </si>
  <si>
    <t>Crusan, Stephan</t>
  </si>
  <si>
    <t>Karam, Lori</t>
  </si>
  <si>
    <t>Reyes, Samuel</t>
  </si>
  <si>
    <t>Fuller, Larry</t>
  </si>
  <si>
    <t>Kokochinski, David</t>
  </si>
  <si>
    <t>Wyman, Bill</t>
  </si>
  <si>
    <t xml:space="preserve">Sarasota County Central Athletic Foreman Listing </t>
  </si>
  <si>
    <t>Labell, Bill</t>
  </si>
  <si>
    <t>Adams, Rick</t>
  </si>
  <si>
    <t>Lorenz, Joe</t>
  </si>
  <si>
    <t>North Athletic Team</t>
  </si>
  <si>
    <t xml:space="preserve">Sarasota County North Athletics Listing </t>
  </si>
  <si>
    <t>Central Athletic Team</t>
  </si>
  <si>
    <t>By-Pass / Foxworthy</t>
  </si>
  <si>
    <t>Marina Park</t>
  </si>
  <si>
    <t>Contractor</t>
  </si>
  <si>
    <t>Thomas, Robert</t>
  </si>
  <si>
    <t>Marina</t>
  </si>
  <si>
    <t xml:space="preserve">Sarasota County South Athletic Foreman Listing </t>
  </si>
  <si>
    <t>South Athletic Team</t>
  </si>
  <si>
    <t>* Color indicates employees primary location.</t>
  </si>
  <si>
    <t>Fuller, Larry (Fuel)</t>
  </si>
  <si>
    <t>Days</t>
  </si>
  <si>
    <t>Hours</t>
  </si>
  <si>
    <t>M-F</t>
  </si>
  <si>
    <t>6:00AM-2:30PM</t>
  </si>
  <si>
    <t>7:00AM-3:30PM</t>
  </si>
  <si>
    <t>Enwright, Chris</t>
  </si>
  <si>
    <t>Sun-Thurs</t>
  </si>
  <si>
    <t>Mosher, Alden</t>
  </si>
  <si>
    <t>Renovation / IPM / Irrigation</t>
  </si>
  <si>
    <t>Foreman - Alden Mosher</t>
  </si>
  <si>
    <t>North/Central/South</t>
  </si>
  <si>
    <t>Twin Lakes</t>
  </si>
  <si>
    <t>Reno/IPM/Irrigation</t>
  </si>
  <si>
    <t>Baxley, John</t>
  </si>
  <si>
    <t>Choinere, Bob</t>
  </si>
  <si>
    <t>Evancho, Ed</t>
  </si>
  <si>
    <t>Hardy, Stephen</t>
  </si>
  <si>
    <t>Harrison, Chris</t>
  </si>
  <si>
    <t>Loschin, Jon</t>
  </si>
  <si>
    <t>Vogel, Randy</t>
  </si>
  <si>
    <t>Englewood Rec Center</t>
  </si>
  <si>
    <t>NORTH</t>
  </si>
  <si>
    <t>CENTRAL</t>
  </si>
  <si>
    <t>SOUTH</t>
  </si>
  <si>
    <t>Supervisor</t>
  </si>
  <si>
    <t># of Parks</t>
  </si>
  <si>
    <t># of Fields</t>
  </si>
  <si>
    <t># of Employees</t>
  </si>
  <si>
    <t>Park Detail</t>
  </si>
  <si>
    <t>Ave Fields Per FTE</t>
  </si>
  <si>
    <t>TOTALS</t>
  </si>
  <si>
    <t>Location</t>
  </si>
  <si>
    <t>District</t>
  </si>
  <si>
    <t>City</t>
  </si>
  <si>
    <t>Kind of Field</t>
  </si>
  <si>
    <t>Full</t>
  </si>
  <si>
    <t>Youth</t>
  </si>
  <si>
    <t>Practice 1/s</t>
  </si>
  <si>
    <t>Type</t>
  </si>
  <si>
    <t>Primary User</t>
  </si>
  <si>
    <t>Lights</t>
  </si>
  <si>
    <t>Demand Charge</t>
  </si>
  <si>
    <t>Atwater Park</t>
  </si>
  <si>
    <t>Baseball</t>
  </si>
  <si>
    <t>North Port Area 
Little League</t>
  </si>
  <si>
    <t>County Owned</t>
  </si>
  <si>
    <t>YES</t>
  </si>
  <si>
    <t>Soccer</t>
  </si>
  <si>
    <t>Full Size</t>
  </si>
  <si>
    <t>North Port Youth Soccer</t>
  </si>
  <si>
    <t>County 
Owned</t>
  </si>
  <si>
    <t>Butler Park</t>
  </si>
  <si>
    <t>North Port</t>
  </si>
  <si>
    <t>N/A</t>
  </si>
  <si>
    <t>Softball</t>
  </si>
  <si>
    <t>Adult</t>
  </si>
  <si>
    <t>Englewood Sports 
Complex</t>
  </si>
  <si>
    <t>Englewood Area Youth Baseball</t>
  </si>
  <si>
    <t xml:space="preserve">
County Owned</t>
  </si>
  <si>
    <t>4 - Full Size</t>
  </si>
  <si>
    <t>2 - Adult
2 - Youth</t>
  </si>
  <si>
    <t>Miss Englewood Girls Fast Pitch</t>
  </si>
  <si>
    <t>George Mullen Center</t>
  </si>
  <si>
    <t>Football</t>
  </si>
  <si>
    <t>1 - Practice
1 - Game Field</t>
  </si>
  <si>
    <t>County
Owned</t>
  </si>
  <si>
    <t>3 - Full Size</t>
  </si>
  <si>
    <t>Narramore Softball 
Complex</t>
  </si>
  <si>
    <t>Miss North Port Fast Pitch</t>
  </si>
  <si>
    <t>17th Street Park</t>
  </si>
  <si>
    <t>2 - Full Size</t>
  </si>
  <si>
    <t>Babe Ruth Park</t>
  </si>
  <si>
    <t>Babe Ruth 
Baseball</t>
  </si>
  <si>
    <t>NO</t>
  </si>
  <si>
    <t>Bee Ridge Park</t>
  </si>
  <si>
    <t>Chuck Reiter Stadium</t>
  </si>
  <si>
    <t>Venice Little 
League</t>
  </si>
  <si>
    <t>Ed Smith Stadium</t>
  </si>
  <si>
    <t>Orioles</t>
  </si>
  <si>
    <t xml:space="preserve">County Owned </t>
  </si>
  <si>
    <t xml:space="preserve">Foxworthy/Bypass 
Park </t>
  </si>
  <si>
    <t>Sarasota Football
Club</t>
  </si>
  <si>
    <t>Glebe Park</t>
  </si>
  <si>
    <t>Suncoast Sports 
Club</t>
  </si>
  <si>
    <t xml:space="preserve"> NO</t>
  </si>
  <si>
    <t>Miss Sarasota Softball
Complex</t>
  </si>
  <si>
    <t>Miss Sarasota 
Softball</t>
  </si>
  <si>
    <t>League 
Owned</t>
  </si>
  <si>
    <t>Newtown Estates 
Park</t>
  </si>
  <si>
    <t>Central Sarasota
County Little 
League</t>
  </si>
  <si>
    <t>League Owned</t>
  </si>
  <si>
    <t>Sarasota Sun Devils</t>
  </si>
  <si>
    <t>Fields 1-2 Full Size
Field 3 - U10</t>
  </si>
  <si>
    <t>FC Sarasota Soccer</t>
  </si>
  <si>
    <t>Wellfield Park</t>
  </si>
  <si>
    <t>Venice Vikings</t>
  </si>
  <si>
    <t>Venice Area Youth Soccer</t>
  </si>
  <si>
    <t>Youth Athletic 
Complex</t>
  </si>
  <si>
    <t>Sarasota County Youth Cal Ripken</t>
  </si>
  <si>
    <t>1 - Full Size 
1- Small</t>
  </si>
  <si>
    <t>Greens</t>
  </si>
  <si>
    <t>Field Breakdown</t>
  </si>
  <si>
    <t>Totals</t>
  </si>
  <si>
    <t>Croquet</t>
  </si>
  <si>
    <t>City Owned</t>
  </si>
  <si>
    <t>Sarasota Croquet Club</t>
  </si>
  <si>
    <t>FTE Total Hours Week</t>
  </si>
  <si>
    <t>FTE Hours Per Field</t>
  </si>
  <si>
    <t>Multi-purpose</t>
  </si>
  <si>
    <t>Heron Creek Middle</t>
  </si>
  <si>
    <t>County</t>
  </si>
  <si>
    <t>Venice</t>
  </si>
  <si>
    <t>Sarasota</t>
  </si>
  <si>
    <t>City Location</t>
  </si>
  <si>
    <t>Englewood</t>
  </si>
  <si>
    <t>4 - Full Youth 2-T-Ball</t>
  </si>
  <si>
    <t>Center Field Distance (FT)</t>
  </si>
  <si>
    <t>Baseball (Orioles)</t>
  </si>
  <si>
    <t>Adult Baseball</t>
  </si>
  <si>
    <t>Laue, Greg</t>
  </si>
  <si>
    <r>
      <t># of Fields</t>
    </r>
    <r>
      <rPr>
        <b/>
        <i/>
        <sz val="14"/>
        <color theme="1"/>
        <rFont val="Calibri"/>
        <family val="2"/>
        <scheme val="minor"/>
      </rPr>
      <t xml:space="preserve"> (*)</t>
    </r>
  </si>
  <si>
    <t>(*) The five baseball fields that belong to Orioles deducted from this number for average calculations, since Sarasota County does not maintain.</t>
  </si>
  <si>
    <t>Lighted</t>
  </si>
  <si>
    <t>1 Lighted</t>
  </si>
  <si>
    <t>No Lights</t>
  </si>
  <si>
    <t>None</t>
  </si>
  <si>
    <t>Pitch Distance (FT) = None Anchored</t>
  </si>
  <si>
    <t>Englewood Area Youth Soccer</t>
  </si>
  <si>
    <t>Non- Lighted</t>
  </si>
  <si>
    <t>NONE</t>
  </si>
  <si>
    <t>6 Lighted (Fields Nos. 1-6)</t>
  </si>
  <si>
    <t>6 Lighted (Nos. 1-6)</t>
  </si>
  <si>
    <t>YES League is reimbursed by County</t>
  </si>
  <si>
    <t>2 Lighted (Field Nos. 1 &amp; 2)</t>
  </si>
  <si>
    <t>NO LIGHTS</t>
  </si>
  <si>
    <t>2 Lighted (Fields No 1-2)</t>
  </si>
  <si>
    <t>Fields Nos. 7-8</t>
  </si>
  <si>
    <t>4 Lighted (Field Nos. 1-4)</t>
  </si>
  <si>
    <t>6 Lighted (Adult Fields No. 1-2, Youth Fields Nos. 3-6)</t>
  </si>
  <si>
    <t>4 Lighted (Adult Fields No. 1-2 &amp; Youth Fields Nos. 7-8)</t>
  </si>
  <si>
    <t>5 Lighted (Youth Field Nos. 1-4, Adult Field No. 1)</t>
  </si>
  <si>
    <t>Lighted (Field No. 1)</t>
  </si>
  <si>
    <t>1 Lighted (Field No.1)</t>
  </si>
  <si>
    <t>3 Lighted (Fields Nos. 1-3)</t>
  </si>
  <si>
    <t>3 Lighted (Field Nos. 1-3)</t>
  </si>
  <si>
    <t>Practice No Lights</t>
  </si>
  <si>
    <t>Tball No Lights</t>
  </si>
  <si>
    <t>3 Lighted (Field Nos. 3-4-5)</t>
  </si>
  <si>
    <t>Field Nos. 1-2</t>
  </si>
  <si>
    <t>2 Lighted (Football Full Lights, Practice Field 1/2 Lighted)</t>
  </si>
  <si>
    <t>2-Central</t>
  </si>
  <si>
    <t>1-North</t>
  </si>
  <si>
    <t>3-South</t>
  </si>
  <si>
    <t>Own</t>
  </si>
  <si>
    <t>Row Labels</t>
  </si>
  <si>
    <t>(blank)</t>
  </si>
  <si>
    <t>Grand Total</t>
  </si>
  <si>
    <t>Sum of # of Fields</t>
  </si>
  <si>
    <t>Englewood Rec Ctr</t>
  </si>
  <si>
    <t>Position Description</t>
  </si>
  <si>
    <t>Renovation Crew</t>
  </si>
  <si>
    <t>Irrigation</t>
  </si>
  <si>
    <t>Env. Pest. Man. Tech</t>
  </si>
  <si>
    <t>Skilled Trades II</t>
  </si>
  <si>
    <t xml:space="preserve">Position </t>
  </si>
  <si>
    <t>Trades Worker</t>
  </si>
  <si>
    <t>Attendant</t>
  </si>
  <si>
    <t>Equipment Op II</t>
  </si>
  <si>
    <t>Position</t>
  </si>
  <si>
    <t>Lead Worker</t>
  </si>
  <si>
    <t>Sat, Sun, Tu, Th, F</t>
  </si>
  <si>
    <t>Heron Creek</t>
  </si>
  <si>
    <t>3 - South</t>
  </si>
  <si>
    <t>School Board</t>
  </si>
  <si>
    <t>3 Lighted (Fields No 1-3)</t>
  </si>
  <si>
    <t>7:00AM-1:30PM</t>
  </si>
  <si>
    <t>T-S</t>
  </si>
  <si>
    <t>M-Th</t>
  </si>
  <si>
    <t>Osborn, John</t>
  </si>
  <si>
    <t>Glebe/TLP</t>
  </si>
  <si>
    <t>Bee Ridge/TLP</t>
  </si>
  <si>
    <t>Englewood Sports/ERC</t>
  </si>
  <si>
    <t>DW/Butler/GMAC/Marina/Narr</t>
  </si>
  <si>
    <t>Englewood Sports Complex</t>
  </si>
  <si>
    <t>Miss Sarasota Softball/17th St</t>
  </si>
  <si>
    <t>Youth Athletic/Tatum</t>
  </si>
  <si>
    <t>MSS/17thSt/Paw/Fruit</t>
  </si>
  <si>
    <t>17th Street(soccer)</t>
  </si>
  <si>
    <t>17th Street(softball)</t>
  </si>
  <si>
    <t>17th St Paw park</t>
  </si>
  <si>
    <t>Lopez, Manny</t>
  </si>
  <si>
    <t>Vacant</t>
  </si>
  <si>
    <t>Foreman - Manny Lopez</t>
  </si>
  <si>
    <t>Korzen, Kasey</t>
  </si>
  <si>
    <t>Alden Mosher</t>
  </si>
  <si>
    <t>Lynda Sorbo</t>
  </si>
  <si>
    <t>Jeremey Schmidt</t>
  </si>
  <si>
    <t>Bobby Thomas</t>
  </si>
  <si>
    <t>Dave Gallagher</t>
  </si>
  <si>
    <t>Gary Timm</t>
  </si>
  <si>
    <t>Joe Thompson</t>
  </si>
  <si>
    <t>Restrooms</t>
  </si>
  <si>
    <t>Lighting Controls</t>
  </si>
  <si>
    <t>Skylogix</t>
  </si>
  <si>
    <t>MUSCO</t>
  </si>
  <si>
    <t>County Maintained</t>
  </si>
  <si>
    <t>User Maintained</t>
  </si>
  <si>
    <t>League Maintained</t>
  </si>
  <si>
    <t>School Maintained</t>
  </si>
  <si>
    <t>Sarasota Co-Ed Softball League</t>
  </si>
  <si>
    <t>Miss Venice Girls Fast Pitch</t>
  </si>
  <si>
    <t>Venice Senior Leagues</t>
  </si>
  <si>
    <t>North Port Pop 
Warner (Mustangs)</t>
  </si>
  <si>
    <t>Trey Altman</t>
  </si>
  <si>
    <t>Altman, Trey</t>
  </si>
  <si>
    <t>Foreman - Trey Altman</t>
  </si>
  <si>
    <t>Field #3 &amp; #4  - Full Size
Field #2 - 3 Youth</t>
  </si>
  <si>
    <t>Yes</t>
  </si>
  <si>
    <t xml:space="preserve">YES </t>
  </si>
  <si>
    <t>Lighted (Field No. 1-3)</t>
  </si>
  <si>
    <t xml:space="preserve">Field #1 &amp; #2 - Full Size 
</t>
  </si>
  <si>
    <t xml:space="preserve">Base Distance </t>
  </si>
  <si>
    <t>Court 1 has one lamp</t>
  </si>
  <si>
    <t>Court 2 has none</t>
  </si>
  <si>
    <t>Mike Brooks</t>
  </si>
  <si>
    <t>Chris Stiegler</t>
  </si>
  <si>
    <t>Gabe Ayala</t>
  </si>
  <si>
    <t>Sammy Reyes</t>
  </si>
  <si>
    <t>MSS/17th St</t>
  </si>
  <si>
    <t>Jeremy Schimdt</t>
  </si>
  <si>
    <t>Ty Bennett</t>
  </si>
  <si>
    <t xml:space="preserve">Loschin, Jon </t>
  </si>
  <si>
    <t>John Osborn - Lead</t>
  </si>
  <si>
    <t>Ray Overholt</t>
  </si>
  <si>
    <t>Brenda Holland</t>
  </si>
  <si>
    <t>Julio Mejicanos Rios</t>
  </si>
  <si>
    <t>Bob Hauck</t>
  </si>
  <si>
    <t>Holland, Brenda</t>
  </si>
  <si>
    <t>Hauck, Robert</t>
  </si>
  <si>
    <t>Mejicanos Rios, Julio</t>
  </si>
  <si>
    <t>Judd Goff - 32 hrs</t>
  </si>
  <si>
    <t>Gary Stretch</t>
  </si>
  <si>
    <t>Nolan Griffith</t>
  </si>
  <si>
    <t>Todd Choiniere</t>
  </si>
  <si>
    <t>Amanda Davis - 30 hrs</t>
  </si>
  <si>
    <t>Gale Woodbury (30)</t>
  </si>
  <si>
    <t>Kean McGill (32)</t>
  </si>
  <si>
    <t>Dalton Yancey</t>
  </si>
  <si>
    <t>Multi-pupose</t>
  </si>
  <si>
    <t>Greens/Croquet</t>
  </si>
  <si>
    <t>Overholt, Ray</t>
  </si>
  <si>
    <t>Kokocinski, David</t>
  </si>
  <si>
    <t>12 FTE's / 1 PT</t>
  </si>
  <si>
    <t>7 FTE's / 4 PT</t>
  </si>
  <si>
    <t>10 FTE</t>
  </si>
  <si>
    <t>1 - Full Size     1 Youth</t>
  </si>
  <si>
    <t>Fields 1-3 - Full Size
Field 4 - U10 Size</t>
  </si>
  <si>
    <t xml:space="preserve">3 - Full Size
Fields  
Field 3 </t>
  </si>
  <si>
    <t>Field #5 - Full Size 
Fields #1 -4 Youth</t>
  </si>
  <si>
    <t>Jeremy Schmidt</t>
  </si>
  <si>
    <t>17th St</t>
  </si>
  <si>
    <t>Newtown Estates/Tatum</t>
  </si>
  <si>
    <t>Fruitville</t>
  </si>
  <si>
    <t>Terry Murphy</t>
  </si>
  <si>
    <t>7:30AM-2:00PM</t>
  </si>
  <si>
    <t>M-S</t>
  </si>
  <si>
    <t>Davis, Amanda 30 hrs</t>
  </si>
  <si>
    <t>Goff, Judd  32 hrs</t>
  </si>
  <si>
    <t>Choiniere, Todd</t>
  </si>
  <si>
    <t>Griffith, Nolan</t>
  </si>
  <si>
    <t>Woodbury, Gale 30</t>
  </si>
  <si>
    <t>McGill, Kean(PT) 32</t>
  </si>
  <si>
    <t xml:space="preserve">Jon Loschin </t>
  </si>
  <si>
    <t xml:space="preserve">Foreman - Jon Loschin </t>
  </si>
  <si>
    <t>Sarasota County Athletic Fields Matrix</t>
  </si>
  <si>
    <t>17th Street Softball; Senior Softball Assocation</t>
  </si>
  <si>
    <t>4 Lighted (Fields Nos. 1-4)</t>
  </si>
  <si>
    <t>4 Lighted (Fields No 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</si>
</sst>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0" borderId="0" xfId="0" applyFont="1"/>
    <xf numFmtId="0" fontId="0" fillId="3" borderId="2" xfId="0" applyFill="1" applyBorder="1"/>
    <xf numFmtId="0" fontId="0" fillId="3" borderId="6" xfId="0" applyFill="1" applyBorder="1"/>
    <xf numFmtId="0" fontId="0" fillId="0" borderId="7" xfId="0" applyBorder="1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/>
    <xf numFmtId="0" fontId="0" fillId="3" borderId="13" xfId="0" applyFill="1" applyBorder="1"/>
    <xf numFmtId="0" fontId="0" fillId="3" borderId="14" xfId="0" applyFill="1" applyBorder="1"/>
    <xf numFmtId="0" fontId="0" fillId="4" borderId="13" xfId="0" applyFill="1" applyBorder="1"/>
    <xf numFmtId="0" fontId="0" fillId="4" borderId="14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7" fillId="0" borderId="20" xfId="0" applyFont="1" applyBorder="1"/>
    <xf numFmtId="0" fontId="7" fillId="0" borderId="0" xfId="0" applyFont="1"/>
    <xf numFmtId="0" fontId="7" fillId="0" borderId="20" xfId="0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7" fillId="0" borderId="18" xfId="0" applyFont="1" applyBorder="1"/>
    <xf numFmtId="0" fontId="7" fillId="2" borderId="21" xfId="0" applyFont="1" applyFill="1" applyBorder="1"/>
    <xf numFmtId="2" fontId="7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25" xfId="0" applyFont="1" applyBorder="1"/>
    <xf numFmtId="0" fontId="7" fillId="2" borderId="26" xfId="0" applyFont="1" applyFill="1" applyBorder="1"/>
    <xf numFmtId="0" fontId="7" fillId="2" borderId="27" xfId="0" applyFont="1" applyFill="1" applyBorder="1"/>
    <xf numFmtId="0" fontId="7" fillId="9" borderId="8" xfId="0" applyFont="1" applyFill="1" applyBorder="1"/>
    <xf numFmtId="164" fontId="7" fillId="9" borderId="9" xfId="0" applyNumberFormat="1" applyFont="1" applyFill="1" applyBorder="1" applyAlignment="1">
      <alignment horizontal="center"/>
    </xf>
    <xf numFmtId="2" fontId="7" fillId="9" borderId="9" xfId="0" applyNumberFormat="1" applyFont="1" applyFill="1" applyBorder="1" applyAlignment="1">
      <alignment horizontal="center"/>
    </xf>
    <xf numFmtId="0" fontId="7" fillId="3" borderId="28" xfId="0" applyFont="1" applyFill="1" applyBorder="1"/>
    <xf numFmtId="0" fontId="7" fillId="4" borderId="28" xfId="0" applyFont="1" applyFill="1" applyBorder="1"/>
    <xf numFmtId="0" fontId="7" fillId="0" borderId="23" xfId="0" applyFont="1" applyBorder="1"/>
    <xf numFmtId="0" fontId="7" fillId="0" borderId="18" xfId="0" applyFont="1" applyBorder="1" applyAlignment="1">
      <alignment horizontal="center"/>
    </xf>
    <xf numFmtId="0" fontId="7" fillId="0" borderId="22" xfId="0" applyFont="1" applyBorder="1"/>
    <xf numFmtId="0" fontId="0" fillId="0" borderId="22" xfId="0" applyBorder="1"/>
    <xf numFmtId="0" fontId="0" fillId="0" borderId="23" xfId="0" applyBorder="1"/>
    <xf numFmtId="0" fontId="7" fillId="0" borderId="11" xfId="0" applyFont="1" applyBorder="1"/>
    <xf numFmtId="0" fontId="0" fillId="0" borderId="24" xfId="0" applyBorder="1"/>
    <xf numFmtId="0" fontId="8" fillId="0" borderId="18" xfId="0" applyFont="1" applyBorder="1"/>
    <xf numFmtId="0" fontId="7" fillId="0" borderId="30" xfId="0" applyFont="1" applyBorder="1"/>
    <xf numFmtId="0" fontId="7" fillId="0" borderId="31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32" xfId="0" applyFont="1" applyBorder="1"/>
    <xf numFmtId="0" fontId="7" fillId="0" borderId="33" xfId="0" applyFont="1" applyBorder="1" applyAlignment="1">
      <alignment horizontal="center"/>
    </xf>
    <xf numFmtId="2" fontId="7" fillId="9" borderId="10" xfId="0" applyNumberFormat="1" applyFont="1" applyFill="1" applyBorder="1" applyAlignment="1">
      <alignment horizontal="center"/>
    </xf>
    <xf numFmtId="0" fontId="0" fillId="10" borderId="0" xfId="0" applyFill="1"/>
    <xf numFmtId="0" fontId="0" fillId="10" borderId="12" xfId="0" applyFill="1" applyBorder="1"/>
    <xf numFmtId="0" fontId="8" fillId="0" borderId="8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8" fillId="0" borderId="11" xfId="0" applyFont="1" applyBorder="1"/>
    <xf numFmtId="0" fontId="7" fillId="0" borderId="0" xfId="0" applyFont="1" applyAlignment="1">
      <alignment horizontal="center"/>
    </xf>
    <xf numFmtId="0" fontId="13" fillId="0" borderId="11" xfId="0" applyFont="1" applyBorder="1"/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9" fillId="1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10" borderId="36" xfId="0" applyFont="1" applyFill="1" applyBorder="1" applyAlignment="1">
      <alignment vertical="center"/>
    </xf>
    <xf numFmtId="0" fontId="10" fillId="10" borderId="28" xfId="0" applyFont="1" applyFill="1" applyBorder="1" applyAlignment="1">
      <alignment vertical="center"/>
    </xf>
    <xf numFmtId="0" fontId="10" fillId="12" borderId="36" xfId="0" applyFont="1" applyFill="1" applyBorder="1" applyAlignment="1">
      <alignment vertical="center" wrapText="1"/>
    </xf>
    <xf numFmtId="0" fontId="10" fillId="12" borderId="28" xfId="0" applyFont="1" applyFill="1" applyBorder="1" applyAlignment="1">
      <alignment vertical="center" wrapText="1"/>
    </xf>
    <xf numFmtId="0" fontId="14" fillId="11" borderId="35" xfId="0" applyFont="1" applyFill="1" applyBorder="1" applyAlignment="1">
      <alignment vertical="center"/>
    </xf>
    <xf numFmtId="0" fontId="14" fillId="11" borderId="36" xfId="0" applyFont="1" applyFill="1" applyBorder="1" applyAlignment="1">
      <alignment vertical="center"/>
    </xf>
    <xf numFmtId="0" fontId="14" fillId="11" borderId="28" xfId="0" applyFont="1" applyFill="1" applyBorder="1" applyAlignment="1">
      <alignment vertical="center"/>
    </xf>
    <xf numFmtId="0" fontId="14" fillId="10" borderId="35" xfId="0" applyFont="1" applyFill="1" applyBorder="1" applyAlignment="1">
      <alignment vertical="center"/>
    </xf>
    <xf numFmtId="0" fontId="14" fillId="12" borderId="35" xfId="0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12" fillId="0" borderId="53" xfId="0" applyFont="1" applyBorder="1"/>
    <xf numFmtId="0" fontId="10" fillId="0" borderId="53" xfId="0" applyFont="1" applyBorder="1"/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4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2" fontId="17" fillId="0" borderId="20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7" fillId="2" borderId="12" xfId="0" applyFont="1" applyFill="1" applyBorder="1"/>
    <xf numFmtId="0" fontId="3" fillId="0" borderId="0" xfId="0" applyFont="1" applyAlignment="1">
      <alignment horizontal="center"/>
    </xf>
    <xf numFmtId="0" fontId="0" fillId="0" borderId="4" xfId="0" applyBorder="1"/>
    <xf numFmtId="0" fontId="7" fillId="3" borderId="55" xfId="0" applyFont="1" applyFill="1" applyBorder="1"/>
    <xf numFmtId="2" fontId="7" fillId="9" borderId="0" xfId="0" applyNumberFormat="1" applyFont="1" applyFill="1" applyAlignment="1">
      <alignment horizontal="center"/>
    </xf>
    <xf numFmtId="0" fontId="7" fillId="4" borderId="55" xfId="0" applyFont="1" applyFill="1" applyBorder="1"/>
    <xf numFmtId="0" fontId="17" fillId="4" borderId="55" xfId="0" applyFont="1" applyFill="1" applyBorder="1"/>
    <xf numFmtId="0" fontId="0" fillId="0" borderId="55" xfId="0" applyBorder="1"/>
    <xf numFmtId="0" fontId="11" fillId="0" borderId="2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0" fontId="9" fillId="0" borderId="56" xfId="0" applyFont="1" applyBorder="1"/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7" fillId="0" borderId="26" xfId="0" applyFont="1" applyBorder="1"/>
    <xf numFmtId="0" fontId="7" fillId="0" borderId="1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7" borderId="5" xfId="0" applyFill="1" applyBorder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0" fontId="6" fillId="8" borderId="19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 Exner" refreshedDate="43521.619533796293" createdVersion="4" refreshedVersion="6" minRefreshableVersion="3" recordCount="39" xr:uid="{00000000-000A-0000-FFFF-FFFF00000000}">
  <cacheSource type="worksheet">
    <worksheetSource ref="A1:F1048576" sheet="Sheet1"/>
  </cacheSource>
  <cacheFields count="6">
    <cacheField name="Location" numFmtId="0">
      <sharedItems containsBlank="1" count="25">
        <s v="Newtown Estates _x000a_Park"/>
        <s v="Miss Sarasota Softball_x000a_Complex"/>
        <s v="Youth Athletic _x000a_Complex"/>
        <s v="17th Street Park"/>
        <s v="Babe Ruth Park"/>
        <s v="Fruitville Park"/>
        <s v="Tatum Ridge"/>
        <s v="Glebe Park"/>
        <s v="Wellfield Park"/>
        <s v="Chuck Reiter Stadium"/>
        <s v="Bee Ridge Park"/>
        <s v="Ed Smith Stadium"/>
        <s v="Foxworthy/Bypass _x000a_Park "/>
        <s v="Twin Lakes Park"/>
        <s v="Heron Creek Middle"/>
        <s v="Dallas White"/>
        <s v="Butler Park"/>
        <s v="Englewood Sports _x000a_Complex"/>
        <s v="Narramore Softball _x000a_Complex"/>
        <s v="Atwater Park"/>
        <s v="Butler"/>
        <s v="George Mullen Center"/>
        <s v="Narramore"/>
        <m/>
        <s v="Lawn Bowling " u="1"/>
      </sharedItems>
    </cacheField>
    <cacheField name="District" numFmtId="0">
      <sharedItems containsBlank="1"/>
    </cacheField>
    <cacheField name="City Location" numFmtId="0">
      <sharedItems containsBlank="1"/>
    </cacheField>
    <cacheField name="Own" numFmtId="0">
      <sharedItems containsBlank="1"/>
    </cacheField>
    <cacheField name="Kind of Field" numFmtId="0">
      <sharedItems containsBlank="1" count="10">
        <s v="Baseball"/>
        <s v="Softball"/>
        <s v="Soccer"/>
        <s v="Football"/>
        <s v="Baseball (Orioles)"/>
        <s v="Multi-purpose"/>
        <s v="Croquet"/>
        <m/>
        <s v="Lawn Bowling" u="1"/>
        <s v="Multipurpose" u="1"/>
      </sharedItems>
    </cacheField>
    <cacheField name="# of Fields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s v="1-North"/>
    <s v="Sarasota"/>
    <s v="County"/>
    <x v="0"/>
    <n v="2"/>
  </r>
  <r>
    <x v="1"/>
    <s v="1-North"/>
    <s v="Sarasota"/>
    <s v="County"/>
    <x v="1"/>
    <n v="6"/>
  </r>
  <r>
    <x v="2"/>
    <s v="1-North"/>
    <s v="Sarasota"/>
    <s v="County"/>
    <x v="0"/>
    <n v="8"/>
  </r>
  <r>
    <x v="3"/>
    <s v="1-North"/>
    <s v="Sarasota"/>
    <s v="County"/>
    <x v="2"/>
    <n v="2"/>
  </r>
  <r>
    <x v="3"/>
    <s v="1-North"/>
    <s v="Sarasota"/>
    <s v="County"/>
    <x v="1"/>
    <n v="4"/>
  </r>
  <r>
    <x v="4"/>
    <s v="1-North"/>
    <s v="Sarasota"/>
    <s v="County"/>
    <x v="0"/>
    <n v="4"/>
  </r>
  <r>
    <x v="5"/>
    <s v="1-North"/>
    <s v="Sarasota"/>
    <s v="County"/>
    <x v="2"/>
    <n v="2"/>
  </r>
  <r>
    <x v="5"/>
    <s v="1-North"/>
    <s v="Sarasota"/>
    <s v="County"/>
    <x v="1"/>
    <n v="2"/>
  </r>
  <r>
    <x v="6"/>
    <s v="1-North"/>
    <s v="Sarasota"/>
    <s v="County"/>
    <x v="2"/>
    <n v="4"/>
  </r>
  <r>
    <x v="2"/>
    <s v="1-North"/>
    <s v="Sarasota"/>
    <s v="County"/>
    <x v="3"/>
    <n v="2"/>
  </r>
  <r>
    <x v="7"/>
    <s v="2-Central"/>
    <s v="Sarasota"/>
    <s v="County"/>
    <x v="0"/>
    <n v="1"/>
  </r>
  <r>
    <x v="8"/>
    <s v="2-Central"/>
    <s v="Venice"/>
    <s v="City"/>
    <x v="1"/>
    <n v="2"/>
  </r>
  <r>
    <x v="9"/>
    <s v="2-Central"/>
    <s v="Venice"/>
    <s v="City"/>
    <x v="0"/>
    <n v="4"/>
  </r>
  <r>
    <x v="10"/>
    <s v="2-Central"/>
    <s v="Sarasota"/>
    <s v="County"/>
    <x v="1"/>
    <n v="2"/>
  </r>
  <r>
    <x v="11"/>
    <s v="2-Central"/>
    <s v="Sarasota"/>
    <s v="County"/>
    <x v="0"/>
    <n v="0"/>
  </r>
  <r>
    <x v="12"/>
    <s v="2-Central"/>
    <s v="Venice"/>
    <s v="County"/>
    <x v="1"/>
    <n v="4"/>
  </r>
  <r>
    <x v="7"/>
    <s v="2-Central"/>
    <s v="Sarasota"/>
    <s v="County"/>
    <x v="2"/>
    <n v="1"/>
  </r>
  <r>
    <x v="13"/>
    <s v="2-Central"/>
    <s v="Sarasota"/>
    <s v="County"/>
    <x v="4"/>
    <n v="5"/>
  </r>
  <r>
    <x v="13"/>
    <s v="2-Central"/>
    <s v="Sarasota"/>
    <s v="County"/>
    <x v="3"/>
    <n v="1"/>
  </r>
  <r>
    <x v="13"/>
    <s v="2-Central"/>
    <s v="Sarasota"/>
    <s v="County"/>
    <x v="2"/>
    <n v="3"/>
  </r>
  <r>
    <x v="13"/>
    <s v="2-Central"/>
    <s v="Sarasota"/>
    <s v="County"/>
    <x v="5"/>
    <n v="1"/>
  </r>
  <r>
    <x v="13"/>
    <s v="2-Central"/>
    <s v="Sarasota"/>
    <s v="County"/>
    <x v="0"/>
    <n v="6"/>
  </r>
  <r>
    <x v="8"/>
    <s v="2-Central"/>
    <s v="Venice"/>
    <s v="City"/>
    <x v="0"/>
    <n v="3"/>
  </r>
  <r>
    <x v="8"/>
    <s v="2-Central"/>
    <s v="Venice"/>
    <s v="City"/>
    <x v="3"/>
    <n v="2"/>
  </r>
  <r>
    <x v="8"/>
    <s v="2-Central"/>
    <s v="Venice"/>
    <s v="City"/>
    <x v="5"/>
    <n v="1"/>
  </r>
  <r>
    <x v="8"/>
    <s v="2-Central"/>
    <s v="Venice"/>
    <s v="City"/>
    <x v="2"/>
    <n v="3"/>
  </r>
  <r>
    <x v="8"/>
    <s v="2-Central"/>
    <s v="Venice"/>
    <s v="City"/>
    <x v="6"/>
    <n v="2"/>
  </r>
  <r>
    <x v="14"/>
    <s v="3-South"/>
    <s v="North Port"/>
    <s v="County"/>
    <x v="3"/>
    <n v="1"/>
  </r>
  <r>
    <x v="15"/>
    <s v="3-South"/>
    <s v="North Port"/>
    <s v="City"/>
    <x v="1"/>
    <n v="1"/>
  </r>
  <r>
    <x v="16"/>
    <s v="3-South"/>
    <s v="North Port"/>
    <s v="City"/>
    <x v="0"/>
    <n v="3"/>
  </r>
  <r>
    <x v="17"/>
    <s v="3-South"/>
    <s v="Englewood"/>
    <s v="County"/>
    <x v="1"/>
    <n v="4"/>
  </r>
  <r>
    <x v="18"/>
    <s v="3-South"/>
    <s v="North Port"/>
    <s v="County"/>
    <x v="1"/>
    <n v="4"/>
  </r>
  <r>
    <x v="19"/>
    <s v="3-South"/>
    <s v="North Port"/>
    <s v="City"/>
    <x v="0"/>
    <n v="5"/>
  </r>
  <r>
    <x v="17"/>
    <s v="3-South"/>
    <s v="Englewood"/>
    <s v="County"/>
    <x v="0"/>
    <n v="6"/>
  </r>
  <r>
    <x v="20"/>
    <s v="3-South"/>
    <s v="North Port"/>
    <s v="City"/>
    <x v="2"/>
    <n v="1"/>
  </r>
  <r>
    <x v="17"/>
    <s v="3-South"/>
    <s v="Englewood"/>
    <s v="County"/>
    <x v="2"/>
    <n v="4"/>
  </r>
  <r>
    <x v="21"/>
    <s v="3-South"/>
    <s v="North Port"/>
    <s v="City"/>
    <x v="3"/>
    <n v="2"/>
  </r>
  <r>
    <x v="22"/>
    <s v="3-South"/>
    <s v="North Port"/>
    <s v="City"/>
    <x v="2"/>
    <n v="3"/>
  </r>
  <r>
    <x v="23"/>
    <m/>
    <m/>
    <m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12" firstHeaderRow="1" firstDataRow="1" firstDataCol="1"/>
  <pivotFields count="6">
    <pivotField showAll="0"/>
    <pivotField showAll="0"/>
    <pivotField showAll="0"/>
    <pivotField showAll="0"/>
    <pivotField axis="axisRow" showAll="0">
      <items count="11">
        <item x="0"/>
        <item x="4"/>
        <item x="6"/>
        <item x="3"/>
        <item m="1" x="8"/>
        <item x="5"/>
        <item x="2"/>
        <item x="1"/>
        <item x="7"/>
        <item m="1" x="9"/>
        <item t="default"/>
      </items>
    </pivotField>
    <pivotField dataField="1" showAll="0"/>
  </pivotFields>
  <rowFields count="1">
    <field x="4"/>
  </rowFields>
  <rowItems count="9">
    <i>
      <x/>
    </i>
    <i>
      <x v="1"/>
    </i>
    <i>
      <x v="2"/>
    </i>
    <i>
      <x v="3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# of Fields" fld="5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E3:F28" firstHeaderRow="1" firstDataRow="1" firstDataCol="1"/>
  <pivotFields count="6">
    <pivotField axis="axisRow" showAll="0">
      <items count="26">
        <item x="3"/>
        <item x="19"/>
        <item x="4"/>
        <item x="10"/>
        <item x="20"/>
        <item x="16"/>
        <item x="9"/>
        <item x="15"/>
        <item x="11"/>
        <item x="17"/>
        <item x="12"/>
        <item x="5"/>
        <item x="21"/>
        <item x="7"/>
        <item x="14"/>
        <item h="1" m="1" x="24"/>
        <item x="1"/>
        <item x="22"/>
        <item x="18"/>
        <item x="0"/>
        <item x="6"/>
        <item x="13"/>
        <item x="8"/>
        <item x="2"/>
        <item x="23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Sum of # of Fields" fld="5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workbookViewId="0">
      <selection activeCell="D2" sqref="D2"/>
    </sheetView>
  </sheetViews>
  <sheetFormatPr defaultRowHeight="15" x14ac:dyDescent="0.25"/>
  <cols>
    <col min="1" max="1" width="28.5703125" customWidth="1"/>
    <col min="2" max="2" width="26" bestFit="1" customWidth="1"/>
    <col min="3" max="3" width="25.85546875" bestFit="1" customWidth="1"/>
    <col min="4" max="4" width="24.7109375" bestFit="1" customWidth="1"/>
    <col min="5" max="5" width="25.85546875" bestFit="1" customWidth="1"/>
    <col min="6" max="6" width="28" bestFit="1" customWidth="1"/>
    <col min="7" max="7" width="25.85546875" bestFit="1" customWidth="1"/>
    <col min="8" max="8" width="21.5703125" customWidth="1"/>
  </cols>
  <sheetData>
    <row r="1" spans="1:8" ht="32.25" thickBot="1" x14ac:dyDescent="0.55000000000000004">
      <c r="A1" s="195" t="s">
        <v>76</v>
      </c>
      <c r="B1" s="196"/>
      <c r="C1" s="197" t="s">
        <v>77</v>
      </c>
      <c r="D1" s="198"/>
      <c r="E1" s="199" t="s">
        <v>78</v>
      </c>
      <c r="F1" s="200"/>
      <c r="G1" s="201" t="s">
        <v>85</v>
      </c>
      <c r="H1" s="202"/>
    </row>
    <row r="2" spans="1:8" ht="19.5" thickBot="1" x14ac:dyDescent="0.35">
      <c r="A2" s="47" t="s">
        <v>79</v>
      </c>
      <c r="B2" s="43" t="s">
        <v>268</v>
      </c>
      <c r="C2" s="47" t="s">
        <v>79</v>
      </c>
      <c r="D2" s="43" t="s">
        <v>327</v>
      </c>
      <c r="E2" s="47" t="s">
        <v>79</v>
      </c>
      <c r="F2" s="43" t="s">
        <v>249</v>
      </c>
      <c r="G2" s="203"/>
      <c r="H2" s="204"/>
    </row>
    <row r="3" spans="1:8" ht="19.5" thickBot="1" x14ac:dyDescent="0.35">
      <c r="A3" s="47" t="s">
        <v>80</v>
      </c>
      <c r="B3" s="45">
        <v>9</v>
      </c>
      <c r="C3" s="47" t="s">
        <v>80</v>
      </c>
      <c r="D3" s="45">
        <v>7</v>
      </c>
      <c r="E3" s="47" t="s">
        <v>80</v>
      </c>
      <c r="F3" s="162">
        <v>9</v>
      </c>
      <c r="G3" s="59" t="s">
        <v>80</v>
      </c>
      <c r="H3" s="60">
        <f>+B3+D3+F3</f>
        <v>25</v>
      </c>
    </row>
    <row r="4" spans="1:8" ht="19.5" thickBot="1" x14ac:dyDescent="0.35">
      <c r="A4" s="47" t="s">
        <v>175</v>
      </c>
      <c r="B4" s="45">
        <f>+B28</f>
        <v>36</v>
      </c>
      <c r="C4" s="47" t="s">
        <v>81</v>
      </c>
      <c r="D4" s="45">
        <v>41</v>
      </c>
      <c r="E4" s="47" t="s">
        <v>81</v>
      </c>
      <c r="F4" s="162">
        <v>34</v>
      </c>
      <c r="G4" s="47" t="s">
        <v>81</v>
      </c>
      <c r="H4" s="60">
        <f>+B4+D4+F4</f>
        <v>111</v>
      </c>
    </row>
    <row r="5" spans="1:8" ht="19.5" thickBot="1" x14ac:dyDescent="0.35">
      <c r="A5" s="47" t="s">
        <v>82</v>
      </c>
      <c r="B5" s="45" t="s">
        <v>309</v>
      </c>
      <c r="C5" s="47" t="s">
        <v>82</v>
      </c>
      <c r="D5" s="45" t="s">
        <v>307</v>
      </c>
      <c r="E5" s="47" t="s">
        <v>82</v>
      </c>
      <c r="F5" s="162" t="s">
        <v>308</v>
      </c>
      <c r="G5" s="47" t="s">
        <v>82</v>
      </c>
      <c r="H5" s="60">
        <f>10+12+7+0.8+0.8+0.8+0.75+0.75</f>
        <v>32.900000000000006</v>
      </c>
    </row>
    <row r="6" spans="1:8" ht="19.5" thickBot="1" x14ac:dyDescent="0.35">
      <c r="A6" s="47" t="s">
        <v>161</v>
      </c>
      <c r="B6" s="45">
        <f>10*40</f>
        <v>400</v>
      </c>
      <c r="C6" s="47" t="s">
        <v>161</v>
      </c>
      <c r="D6" s="45">
        <f>12.8*40</f>
        <v>512</v>
      </c>
      <c r="E6" s="47" t="s">
        <v>161</v>
      </c>
      <c r="F6" s="163">
        <f>7*40+4*31</f>
        <v>404</v>
      </c>
      <c r="G6" s="47" t="s">
        <v>161</v>
      </c>
      <c r="H6" s="46">
        <f>B6+D6+F6</f>
        <v>1316</v>
      </c>
    </row>
    <row r="7" spans="1:8" ht="19.5" thickBot="1" x14ac:dyDescent="0.35">
      <c r="A7" s="47" t="s">
        <v>162</v>
      </c>
      <c r="B7" s="46">
        <f>B6/B4</f>
        <v>11.111111111111111</v>
      </c>
      <c r="C7" s="47" t="s">
        <v>162</v>
      </c>
      <c r="D7" s="46">
        <f>D6/D4</f>
        <v>12.487804878048781</v>
      </c>
      <c r="E7" s="47" t="s">
        <v>162</v>
      </c>
      <c r="F7" s="163">
        <f>F6/F4</f>
        <v>11.882352941176471</v>
      </c>
      <c r="G7" s="47" t="s">
        <v>162</v>
      </c>
      <c r="H7" s="46">
        <f>H6/H4</f>
        <v>11.855855855855856</v>
      </c>
    </row>
    <row r="8" spans="1:8" ht="19.5" thickBot="1" x14ac:dyDescent="0.35">
      <c r="A8" s="51" t="s">
        <v>84</v>
      </c>
      <c r="B8" s="50">
        <f>B4/10</f>
        <v>3.6</v>
      </c>
      <c r="C8" s="51" t="s">
        <v>84</v>
      </c>
      <c r="D8" s="49">
        <f>D4/12.8</f>
        <v>3.203125</v>
      </c>
      <c r="E8" s="51" t="s">
        <v>84</v>
      </c>
      <c r="F8" s="49">
        <f>34/11.1</f>
        <v>3.0630630630630633</v>
      </c>
      <c r="G8" s="47" t="s">
        <v>84</v>
      </c>
      <c r="H8" s="46">
        <f>+H4/H5</f>
        <v>3.3738601823708203</v>
      </c>
    </row>
    <row r="9" spans="1:8" ht="7.5" customHeight="1" thickBot="1" x14ac:dyDescent="0.35">
      <c r="A9" s="54"/>
      <c r="B9" s="55"/>
      <c r="C9" s="54"/>
      <c r="D9" s="56"/>
      <c r="E9" s="54"/>
      <c r="F9" s="56"/>
      <c r="G9" s="56"/>
      <c r="H9" s="73"/>
    </row>
    <row r="10" spans="1:8" ht="19.5" thickBot="1" x14ac:dyDescent="0.35">
      <c r="A10" s="76" t="s">
        <v>83</v>
      </c>
      <c r="B10" s="52" t="s">
        <v>242</v>
      </c>
      <c r="C10" s="66" t="s">
        <v>83</v>
      </c>
      <c r="D10" s="57" t="s">
        <v>4</v>
      </c>
      <c r="E10" s="66" t="s">
        <v>83</v>
      </c>
      <c r="F10" s="58" t="s">
        <v>17</v>
      </c>
      <c r="G10" s="74"/>
      <c r="H10" s="75"/>
    </row>
    <row r="11" spans="1:8" ht="18.75" x14ac:dyDescent="0.3">
      <c r="A11" s="51"/>
      <c r="B11" s="48" t="s">
        <v>11</v>
      </c>
      <c r="C11" s="64"/>
      <c r="D11" s="170" t="s">
        <v>3</v>
      </c>
      <c r="E11" s="64"/>
      <c r="F11" s="172" t="s">
        <v>18</v>
      </c>
      <c r="G11" s="74"/>
      <c r="H11" s="75"/>
    </row>
    <row r="12" spans="1:8" ht="18.75" x14ac:dyDescent="0.3">
      <c r="A12" s="61"/>
      <c r="B12" s="48" t="s">
        <v>12</v>
      </c>
      <c r="C12" s="64"/>
      <c r="D12" s="170" t="s">
        <v>2</v>
      </c>
      <c r="E12" s="64"/>
      <c r="F12" s="172" t="s">
        <v>19</v>
      </c>
      <c r="G12" s="74"/>
      <c r="H12" s="75"/>
    </row>
    <row r="13" spans="1:8" ht="18.75" x14ac:dyDescent="0.3">
      <c r="A13" s="62"/>
      <c r="B13" s="48" t="s">
        <v>13</v>
      </c>
      <c r="C13" s="30"/>
      <c r="D13" s="170" t="s">
        <v>5</v>
      </c>
      <c r="E13" s="30"/>
      <c r="F13" s="172" t="s">
        <v>75</v>
      </c>
      <c r="G13" s="74"/>
      <c r="H13" s="75"/>
    </row>
    <row r="14" spans="1:8" ht="18.75" x14ac:dyDescent="0.3">
      <c r="A14" s="62"/>
      <c r="B14" s="48" t="s">
        <v>27</v>
      </c>
      <c r="C14" s="30"/>
      <c r="D14" s="170" t="s">
        <v>26</v>
      </c>
      <c r="E14" s="30"/>
      <c r="F14" s="172" t="s">
        <v>20</v>
      </c>
      <c r="G14" s="74"/>
      <c r="H14" s="75"/>
    </row>
    <row r="15" spans="1:8" ht="18.75" x14ac:dyDescent="0.3">
      <c r="A15" s="62"/>
      <c r="B15" s="48" t="s">
        <v>14</v>
      </c>
      <c r="C15" s="30"/>
      <c r="D15" s="170" t="s">
        <v>1</v>
      </c>
      <c r="E15" s="30"/>
      <c r="F15" s="172" t="s">
        <v>21</v>
      </c>
      <c r="G15" s="74"/>
      <c r="H15" s="75"/>
    </row>
    <row r="16" spans="1:8" ht="19.5" thickBot="1" x14ac:dyDescent="0.35">
      <c r="A16" s="62"/>
      <c r="B16" s="53" t="s">
        <v>15</v>
      </c>
      <c r="C16" s="30"/>
      <c r="D16" s="170" t="s">
        <v>25</v>
      </c>
      <c r="E16" s="30"/>
      <c r="F16" s="172" t="s">
        <v>22</v>
      </c>
      <c r="G16" s="74"/>
      <c r="H16" s="75"/>
    </row>
    <row r="17" spans="1:8" ht="19.5" thickBot="1" x14ac:dyDescent="0.35">
      <c r="A17" s="62"/>
      <c r="B17" s="167" t="s">
        <v>244</v>
      </c>
      <c r="C17" s="30"/>
      <c r="D17" s="30"/>
      <c r="E17" s="30"/>
      <c r="F17" s="173" t="s">
        <v>226</v>
      </c>
      <c r="G17" s="74"/>
      <c r="H17" s="75"/>
    </row>
    <row r="18" spans="1:8" ht="19.5" thickBot="1" x14ac:dyDescent="0.35">
      <c r="A18" s="62"/>
      <c r="B18" s="52" t="s">
        <v>243</v>
      </c>
      <c r="C18" s="30"/>
      <c r="D18" s="30"/>
      <c r="E18" s="30"/>
      <c r="F18" s="173" t="s">
        <v>47</v>
      </c>
      <c r="G18" s="74"/>
      <c r="H18" s="75"/>
    </row>
    <row r="19" spans="1:8" ht="19.5" customHeight="1" thickBot="1" x14ac:dyDescent="0.35">
      <c r="A19" s="63"/>
      <c r="B19" s="183"/>
      <c r="C19" s="65"/>
      <c r="D19" s="65"/>
      <c r="E19" s="65"/>
      <c r="F19" s="174"/>
      <c r="G19" s="74"/>
      <c r="H19" s="75"/>
    </row>
    <row r="20" spans="1:8" ht="7.5" customHeight="1" thickBot="1" x14ac:dyDescent="0.35">
      <c r="A20" s="54"/>
      <c r="B20" s="55"/>
      <c r="C20" s="54"/>
      <c r="D20" s="56"/>
      <c r="E20" s="54"/>
      <c r="F20" s="171"/>
      <c r="G20" s="56"/>
      <c r="H20" s="73"/>
    </row>
    <row r="21" spans="1:8" ht="19.5" thickBot="1" x14ac:dyDescent="0.35">
      <c r="A21" s="187" t="s">
        <v>156</v>
      </c>
      <c r="B21" s="188"/>
      <c r="C21" s="189" t="s">
        <v>156</v>
      </c>
      <c r="D21" s="190"/>
      <c r="E21" s="191" t="s">
        <v>156</v>
      </c>
      <c r="F21" s="192"/>
      <c r="G21" s="193" t="s">
        <v>156</v>
      </c>
      <c r="H21" s="194"/>
    </row>
    <row r="22" spans="1:8" ht="18.75" x14ac:dyDescent="0.3">
      <c r="A22" s="67" t="s">
        <v>98</v>
      </c>
      <c r="B22" s="68">
        <v>14</v>
      </c>
      <c r="C22" s="67" t="s">
        <v>98</v>
      </c>
      <c r="D22" s="184">
        <v>19</v>
      </c>
      <c r="E22" s="67" t="s">
        <v>98</v>
      </c>
      <c r="F22" s="185">
        <v>14</v>
      </c>
      <c r="G22" s="69" t="s">
        <v>98</v>
      </c>
      <c r="H22" s="184">
        <f>+B22+D22+F22</f>
        <v>47</v>
      </c>
    </row>
    <row r="23" spans="1:8" ht="18.75" x14ac:dyDescent="0.3">
      <c r="A23" s="69" t="s">
        <v>118</v>
      </c>
      <c r="B23" s="70">
        <v>2</v>
      </c>
      <c r="C23" s="69" t="s">
        <v>118</v>
      </c>
      <c r="D23" s="184">
        <v>3</v>
      </c>
      <c r="E23" s="69" t="s">
        <v>118</v>
      </c>
      <c r="F23" s="185">
        <v>3</v>
      </c>
      <c r="G23" s="69" t="s">
        <v>118</v>
      </c>
      <c r="H23" s="184">
        <f>+B23+D23+F23</f>
        <v>8</v>
      </c>
    </row>
    <row r="24" spans="1:8" ht="18.75" x14ac:dyDescent="0.3">
      <c r="A24" s="69"/>
      <c r="B24" s="70"/>
      <c r="C24" s="69" t="s">
        <v>304</v>
      </c>
      <c r="D24" s="185">
        <v>3</v>
      </c>
      <c r="E24" s="69"/>
      <c r="F24" s="69"/>
      <c r="G24" s="69" t="s">
        <v>155</v>
      </c>
      <c r="H24" s="184">
        <f>D24</f>
        <v>3</v>
      </c>
    </row>
    <row r="25" spans="1:8" ht="18.75" x14ac:dyDescent="0.3">
      <c r="A25" s="69" t="s">
        <v>102</v>
      </c>
      <c r="B25" s="70">
        <v>8</v>
      </c>
      <c r="C25" s="69" t="s">
        <v>102</v>
      </c>
      <c r="D25" s="184">
        <v>7</v>
      </c>
      <c r="E25" s="69" t="s">
        <v>102</v>
      </c>
      <c r="F25" s="185">
        <v>8</v>
      </c>
      <c r="G25" s="69" t="s">
        <v>102</v>
      </c>
      <c r="H25" s="184">
        <f>+B25+D25+F25</f>
        <v>23</v>
      </c>
    </row>
    <row r="26" spans="1:8" ht="18.75" x14ac:dyDescent="0.3">
      <c r="A26" s="71" t="s">
        <v>109</v>
      </c>
      <c r="B26" s="72">
        <v>12</v>
      </c>
      <c r="C26" s="71" t="s">
        <v>109</v>
      </c>
      <c r="D26" s="184">
        <v>8</v>
      </c>
      <c r="E26" s="71" t="s">
        <v>109</v>
      </c>
      <c r="F26" s="185">
        <v>9</v>
      </c>
      <c r="G26" s="69" t="s">
        <v>109</v>
      </c>
      <c r="H26" s="184">
        <f>+B26+D26+F26</f>
        <v>29</v>
      </c>
    </row>
    <row r="27" spans="1:8" ht="19.5" thickBot="1" x14ac:dyDescent="0.35">
      <c r="A27" s="64"/>
      <c r="B27" s="70"/>
      <c r="C27" s="69" t="s">
        <v>163</v>
      </c>
      <c r="D27" s="184">
        <v>1</v>
      </c>
      <c r="E27" s="71"/>
      <c r="F27" s="71"/>
      <c r="G27" s="69" t="s">
        <v>303</v>
      </c>
      <c r="H27" s="184">
        <v>1</v>
      </c>
    </row>
    <row r="28" spans="1:8" s="44" customFormat="1" ht="22.5" customHeight="1" thickBot="1" x14ac:dyDescent="0.35">
      <c r="A28" s="66" t="s">
        <v>157</v>
      </c>
      <c r="B28" s="60">
        <f>SUM(B22:B26)</f>
        <v>36</v>
      </c>
      <c r="C28" s="47" t="s">
        <v>157</v>
      </c>
      <c r="D28" s="60">
        <f>SUM(D22:D27)</f>
        <v>41</v>
      </c>
      <c r="E28" s="47" t="s">
        <v>157</v>
      </c>
      <c r="F28" s="60">
        <f>SUM(F22:F26)</f>
        <v>34</v>
      </c>
      <c r="G28" s="47" t="s">
        <v>157</v>
      </c>
      <c r="H28" s="60">
        <f>SUM(H22:H27)</f>
        <v>111</v>
      </c>
    </row>
    <row r="29" spans="1:8" s="44" customFormat="1" ht="22.5" customHeight="1" x14ac:dyDescent="0.3">
      <c r="A29" s="110"/>
      <c r="B29" s="111"/>
      <c r="D29" s="111"/>
      <c r="F29" s="111"/>
      <c r="H29" s="111"/>
    </row>
    <row r="30" spans="1:8" ht="18.75" x14ac:dyDescent="0.3">
      <c r="A30" s="112" t="s">
        <v>176</v>
      </c>
    </row>
  </sheetData>
  <sortState xmlns:xlrd2="http://schemas.microsoft.com/office/spreadsheetml/2017/richdata2" ref="A19:H22">
    <sortCondition ref="A19"/>
  </sortState>
  <mergeCells count="8">
    <mergeCell ref="A21:B21"/>
    <mergeCell ref="C21:D21"/>
    <mergeCell ref="E21:F21"/>
    <mergeCell ref="G21:H21"/>
    <mergeCell ref="A1:B1"/>
    <mergeCell ref="C1:D1"/>
    <mergeCell ref="E1:F1"/>
    <mergeCell ref="G1:H2"/>
  </mergeCells>
  <printOptions horizontalCentered="1"/>
  <pageMargins left="0.45" right="0.2" top="0.75" bottom="0.75" header="0.3" footer="0.3"/>
  <pageSetup scale="63" orientation="landscape" r:id="rId1"/>
  <ignoredErrors>
    <ignoredError sqref="H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49"/>
  <sheetViews>
    <sheetView tabSelected="1" zoomScaleNormal="100" workbookViewId="0">
      <pane xSplit="8" ySplit="5" topLeftCell="I6" activePane="bottomRight" state="frozen"/>
      <selection pane="topRight" activeCell="I1" sqref="I1"/>
      <selection pane="bottomLeft" activeCell="A4" sqref="A4"/>
      <selection pane="bottomRight" activeCell="E8" sqref="E8"/>
    </sheetView>
  </sheetViews>
  <sheetFormatPr defaultRowHeight="14.25" x14ac:dyDescent="0.2"/>
  <cols>
    <col min="1" max="1" width="21.140625" style="77" customWidth="1"/>
    <col min="2" max="2" width="9.7109375" style="77" customWidth="1"/>
    <col min="3" max="3" width="14.7109375" style="77" customWidth="1"/>
    <col min="4" max="4" width="7.140625" style="77" customWidth="1"/>
    <col min="5" max="5" width="9.5703125" style="77" customWidth="1"/>
    <col min="6" max="6" width="7" style="88" customWidth="1"/>
    <col min="7" max="7" width="5.5703125" style="88" customWidth="1"/>
    <col min="8" max="8" width="7.140625" style="88" customWidth="1"/>
    <col min="9" max="9" width="7.28515625" style="88" customWidth="1"/>
    <col min="10" max="10" width="20.7109375" style="84" customWidth="1"/>
    <col min="11" max="11" width="4" style="86" customWidth="1"/>
    <col min="12" max="12" width="3.85546875" style="86" customWidth="1"/>
    <col min="13" max="13" width="4.140625" style="86" customWidth="1"/>
    <col min="14" max="14" width="4.28515625" style="86" customWidth="1"/>
    <col min="15" max="15" width="4.140625" style="86" customWidth="1"/>
    <col min="16" max="17" width="4" style="86" customWidth="1"/>
    <col min="18" max="18" width="4.28515625" style="86" customWidth="1"/>
    <col min="19" max="19" width="3.85546875" style="86" customWidth="1"/>
    <col min="20" max="20" width="3.7109375" style="86" customWidth="1"/>
    <col min="21" max="21" width="4.28515625" style="86" customWidth="1"/>
    <col min="22" max="22" width="4" style="86" customWidth="1"/>
    <col min="23" max="23" width="4.140625" style="86" customWidth="1"/>
    <col min="24" max="24" width="4.28515625" style="86" customWidth="1"/>
    <col min="25" max="25" width="4.5703125" style="86" customWidth="1"/>
    <col min="26" max="26" width="4.42578125" style="86" customWidth="1"/>
    <col min="27" max="27" width="4.7109375" style="86" customWidth="1"/>
    <col min="28" max="28" width="4.28515625" style="86" customWidth="1"/>
    <col min="29" max="30" width="4.5703125" style="86" customWidth="1"/>
    <col min="31" max="31" width="4.85546875" style="86" customWidth="1"/>
    <col min="32" max="32" width="4.42578125" style="86" customWidth="1"/>
    <col min="33" max="33" width="4.140625" style="86" customWidth="1"/>
    <col min="34" max="34" width="20.42578125" style="77" bestFit="1" customWidth="1"/>
    <col min="35" max="35" width="20.42578125" style="77" customWidth="1"/>
    <col min="36" max="36" width="19" style="115" customWidth="1"/>
    <col min="37" max="37" width="29.28515625" style="115" customWidth="1"/>
    <col min="38" max="39" width="19" style="115" customWidth="1"/>
    <col min="40" max="40" width="23.42578125" style="77" customWidth="1"/>
    <col min="41" max="41" width="9.140625" style="77"/>
    <col min="42" max="42" width="20.42578125" style="77" bestFit="1" customWidth="1"/>
    <col min="43" max="43" width="14.5703125" style="77" bestFit="1" customWidth="1"/>
    <col min="44" max="44" width="9" style="77" bestFit="1" customWidth="1"/>
    <col min="45" max="45" width="17.140625" style="77" bestFit="1" customWidth="1"/>
    <col min="46" max="16384" width="9.140625" style="77"/>
  </cols>
  <sheetData>
    <row r="1" spans="1:45" ht="28.5" thickBot="1" x14ac:dyDescent="0.45">
      <c r="A1" s="132" t="s">
        <v>329</v>
      </c>
      <c r="B1" s="132"/>
      <c r="C1" s="132"/>
      <c r="D1" s="132"/>
      <c r="E1" s="132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</row>
    <row r="2" spans="1:45" ht="27.75" x14ac:dyDescent="0.4">
      <c r="A2" s="147"/>
      <c r="B2" s="147"/>
      <c r="C2" s="147"/>
      <c r="D2" s="147"/>
      <c r="E2" s="147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1:45" ht="28.5" thickBot="1" x14ac:dyDescent="0.45">
      <c r="A3" s="147"/>
      <c r="B3" s="147"/>
      <c r="C3" s="147"/>
      <c r="D3" s="147"/>
      <c r="E3" s="147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45" ht="38.25" customHeight="1" x14ac:dyDescent="0.2">
      <c r="A4" s="205" t="s">
        <v>86</v>
      </c>
      <c r="B4" s="205" t="s">
        <v>87</v>
      </c>
      <c r="C4" s="205" t="s">
        <v>168</v>
      </c>
      <c r="D4" s="205" t="s">
        <v>208</v>
      </c>
      <c r="E4" s="207" t="s">
        <v>89</v>
      </c>
      <c r="F4" s="207" t="s">
        <v>81</v>
      </c>
      <c r="G4" s="207" t="s">
        <v>90</v>
      </c>
      <c r="H4" s="207" t="s">
        <v>91</v>
      </c>
      <c r="I4" s="209" t="s">
        <v>92</v>
      </c>
      <c r="J4" s="205" t="s">
        <v>93</v>
      </c>
      <c r="K4" s="125" t="s">
        <v>276</v>
      </c>
      <c r="L4" s="126"/>
      <c r="M4" s="126"/>
      <c r="N4" s="127"/>
      <c r="O4" s="128" t="s">
        <v>181</v>
      </c>
      <c r="P4" s="121"/>
      <c r="Q4" s="121"/>
      <c r="R4" s="121"/>
      <c r="S4" s="121"/>
      <c r="T4" s="122"/>
      <c r="U4" s="129" t="s">
        <v>171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4"/>
      <c r="AH4" s="130"/>
      <c r="AI4" s="130"/>
      <c r="AJ4" s="131"/>
      <c r="AK4" s="119"/>
      <c r="AL4" s="119"/>
      <c r="AM4" s="179"/>
      <c r="AN4" s="180"/>
    </row>
    <row r="5" spans="1:45" s="78" customFormat="1" ht="33" customHeight="1" thickBot="1" x14ac:dyDescent="0.3">
      <c r="A5" s="206"/>
      <c r="B5" s="206"/>
      <c r="C5" s="206"/>
      <c r="D5" s="206"/>
      <c r="E5" s="208"/>
      <c r="F5" s="208"/>
      <c r="G5" s="208"/>
      <c r="H5" s="208"/>
      <c r="I5" s="210"/>
      <c r="J5" s="206"/>
      <c r="K5" s="97">
        <v>60</v>
      </c>
      <c r="L5" s="98">
        <v>65</v>
      </c>
      <c r="M5" s="98">
        <v>70</v>
      </c>
      <c r="N5" s="99">
        <v>90</v>
      </c>
      <c r="O5" s="97">
        <v>35</v>
      </c>
      <c r="P5" s="98">
        <v>40</v>
      </c>
      <c r="Q5" s="98">
        <v>43</v>
      </c>
      <c r="R5" s="98">
        <v>46</v>
      </c>
      <c r="S5" s="98">
        <v>50</v>
      </c>
      <c r="T5" s="99">
        <v>60.5</v>
      </c>
      <c r="U5" s="97">
        <v>170</v>
      </c>
      <c r="V5" s="98">
        <v>180</v>
      </c>
      <c r="W5" s="98">
        <v>200</v>
      </c>
      <c r="X5" s="98">
        <v>210</v>
      </c>
      <c r="Y5" s="98">
        <v>274</v>
      </c>
      <c r="Z5" s="98">
        <v>275</v>
      </c>
      <c r="AA5" s="98">
        <v>282</v>
      </c>
      <c r="AB5" s="98">
        <v>300</v>
      </c>
      <c r="AC5" s="98">
        <v>325</v>
      </c>
      <c r="AD5" s="98">
        <v>330</v>
      </c>
      <c r="AE5" s="98">
        <v>350</v>
      </c>
      <c r="AF5" s="98">
        <v>362</v>
      </c>
      <c r="AG5" s="145">
        <v>410</v>
      </c>
      <c r="AH5" s="79" t="s">
        <v>94</v>
      </c>
      <c r="AI5" s="79" t="s">
        <v>256</v>
      </c>
      <c r="AJ5" s="146" t="s">
        <v>95</v>
      </c>
      <c r="AK5" s="146" t="s">
        <v>177</v>
      </c>
      <c r="AL5" s="146" t="s">
        <v>183</v>
      </c>
      <c r="AM5" s="146" t="s">
        <v>257</v>
      </c>
      <c r="AN5" s="146" t="s">
        <v>96</v>
      </c>
      <c r="AP5" s="80"/>
      <c r="AQ5" s="80"/>
      <c r="AR5" s="80"/>
      <c r="AS5" s="80"/>
    </row>
    <row r="6" spans="1:45" ht="34.5" customHeight="1" x14ac:dyDescent="0.2">
      <c r="A6" s="100" t="s">
        <v>124</v>
      </c>
      <c r="B6" s="137" t="s">
        <v>206</v>
      </c>
      <c r="C6" s="100" t="s">
        <v>167</v>
      </c>
      <c r="D6" s="100" t="s">
        <v>165</v>
      </c>
      <c r="E6" s="100" t="s">
        <v>102</v>
      </c>
      <c r="F6" s="101">
        <f t="shared" ref="F6:F22" si="0">SUM(G6:I6)</f>
        <v>2</v>
      </c>
      <c r="G6" s="101">
        <v>2</v>
      </c>
      <c r="H6" s="101"/>
      <c r="I6" s="101"/>
      <c r="J6" s="154" t="s">
        <v>125</v>
      </c>
      <c r="K6" s="156"/>
      <c r="L6" s="158"/>
      <c r="M6" s="158"/>
      <c r="N6" s="159"/>
      <c r="O6" s="156"/>
      <c r="P6" s="158"/>
      <c r="Q6" s="158"/>
      <c r="R6" s="158"/>
      <c r="S6" s="158"/>
      <c r="T6" s="159"/>
      <c r="U6" s="156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9"/>
      <c r="AH6" s="161" t="s">
        <v>108</v>
      </c>
      <c r="AI6" s="161" t="s">
        <v>100</v>
      </c>
      <c r="AJ6" s="101" t="s">
        <v>105</v>
      </c>
      <c r="AK6" s="120" t="s">
        <v>190</v>
      </c>
      <c r="AL6" s="120" t="s">
        <v>184</v>
      </c>
      <c r="AM6" s="120" t="s">
        <v>259</v>
      </c>
      <c r="AN6" s="120" t="s">
        <v>101</v>
      </c>
    </row>
    <row r="7" spans="1:45" ht="42.75" x14ac:dyDescent="0.2">
      <c r="A7" s="81" t="s">
        <v>124</v>
      </c>
      <c r="B7" s="137" t="s">
        <v>206</v>
      </c>
      <c r="C7" s="81" t="s">
        <v>167</v>
      </c>
      <c r="D7" s="81" t="s">
        <v>165</v>
      </c>
      <c r="E7" s="83" t="s">
        <v>109</v>
      </c>
      <c r="F7" s="82">
        <f t="shared" si="0"/>
        <v>4</v>
      </c>
      <c r="G7" s="82">
        <v>4</v>
      </c>
      <c r="H7" s="82"/>
      <c r="I7" s="82"/>
      <c r="J7" s="102" t="s">
        <v>110</v>
      </c>
      <c r="K7" s="104">
        <v>4</v>
      </c>
      <c r="L7" s="87">
        <v>4</v>
      </c>
      <c r="M7" s="87">
        <v>4</v>
      </c>
      <c r="N7" s="105"/>
      <c r="O7" s="104"/>
      <c r="P7" s="87"/>
      <c r="Q7" s="87"/>
      <c r="R7" s="87"/>
      <c r="S7" s="87">
        <v>4</v>
      </c>
      <c r="T7" s="105"/>
      <c r="U7" s="104"/>
      <c r="V7" s="87"/>
      <c r="W7" s="87"/>
      <c r="X7" s="87"/>
      <c r="Y7" s="87"/>
      <c r="Z7" s="87"/>
      <c r="AA7" s="87"/>
      <c r="AB7" s="87">
        <v>4</v>
      </c>
      <c r="AC7" s="87"/>
      <c r="AD7" s="87"/>
      <c r="AE7" s="87"/>
      <c r="AF7" s="87"/>
      <c r="AG7" s="105"/>
      <c r="AH7" s="114" t="s">
        <v>330</v>
      </c>
      <c r="AI7" s="161" t="s">
        <v>100</v>
      </c>
      <c r="AJ7" s="82" t="s">
        <v>105</v>
      </c>
      <c r="AK7" s="87" t="s">
        <v>192</v>
      </c>
      <c r="AL7" s="87" t="s">
        <v>184</v>
      </c>
      <c r="AM7" s="120" t="s">
        <v>259</v>
      </c>
      <c r="AN7" s="87" t="s">
        <v>101</v>
      </c>
    </row>
    <row r="8" spans="1:45" ht="28.5" x14ac:dyDescent="0.2">
      <c r="A8" s="81" t="s">
        <v>126</v>
      </c>
      <c r="B8" s="137" t="s">
        <v>206</v>
      </c>
      <c r="C8" s="81" t="s">
        <v>167</v>
      </c>
      <c r="D8" s="81" t="s">
        <v>165</v>
      </c>
      <c r="E8" s="81" t="s">
        <v>98</v>
      </c>
      <c r="F8" s="82">
        <f t="shared" si="0"/>
        <v>4</v>
      </c>
      <c r="G8" s="82">
        <v>4</v>
      </c>
      <c r="H8" s="82"/>
      <c r="I8" s="82"/>
      <c r="J8" s="103" t="s">
        <v>103</v>
      </c>
      <c r="K8" s="106"/>
      <c r="L8" s="82"/>
      <c r="M8" s="82"/>
      <c r="N8" s="107">
        <v>4</v>
      </c>
      <c r="O8" s="106"/>
      <c r="P8" s="82"/>
      <c r="Q8" s="82"/>
      <c r="R8" s="82"/>
      <c r="S8" s="82"/>
      <c r="T8" s="107">
        <v>4</v>
      </c>
      <c r="U8" s="106"/>
      <c r="V8" s="82"/>
      <c r="W8" s="82"/>
      <c r="X8" s="82"/>
      <c r="Y8" s="82"/>
      <c r="Z8" s="82"/>
      <c r="AA8" s="82"/>
      <c r="AB8" s="82">
        <v>2</v>
      </c>
      <c r="AC8" s="82">
        <v>1</v>
      </c>
      <c r="AD8" s="82"/>
      <c r="AE8" s="82">
        <v>1</v>
      </c>
      <c r="AF8" s="82"/>
      <c r="AG8" s="107"/>
      <c r="AH8" s="114" t="s">
        <v>127</v>
      </c>
      <c r="AI8" s="114" t="s">
        <v>262</v>
      </c>
      <c r="AJ8" s="82" t="s">
        <v>100</v>
      </c>
      <c r="AK8" s="87" t="s">
        <v>331</v>
      </c>
      <c r="AL8" s="120" t="s">
        <v>184</v>
      </c>
      <c r="AM8" s="120" t="s">
        <v>259</v>
      </c>
      <c r="AN8" s="82" t="s">
        <v>128</v>
      </c>
      <c r="AP8" s="84"/>
      <c r="AQ8" s="84"/>
      <c r="AR8" s="84"/>
      <c r="AS8" s="84"/>
    </row>
    <row r="9" spans="1:45" ht="27" customHeight="1" x14ac:dyDescent="0.2">
      <c r="A9" s="81" t="s">
        <v>12</v>
      </c>
      <c r="B9" s="137" t="s">
        <v>206</v>
      </c>
      <c r="C9" s="81" t="s">
        <v>167</v>
      </c>
      <c r="D9" s="81" t="s">
        <v>165</v>
      </c>
      <c r="E9" s="81" t="s">
        <v>102</v>
      </c>
      <c r="F9" s="82">
        <v>2</v>
      </c>
      <c r="G9" s="82">
        <v>1</v>
      </c>
      <c r="H9" s="82">
        <v>1</v>
      </c>
      <c r="I9" s="82"/>
      <c r="J9" s="102" t="s">
        <v>310</v>
      </c>
      <c r="K9" s="108"/>
      <c r="L9" s="83"/>
      <c r="M9" s="83"/>
      <c r="N9" s="109"/>
      <c r="O9" s="108"/>
      <c r="P9" s="83"/>
      <c r="Q9" s="83"/>
      <c r="R9" s="83"/>
      <c r="S9" s="83"/>
      <c r="T9" s="109"/>
      <c r="U9" s="108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109"/>
      <c r="AH9" s="114" t="s">
        <v>136</v>
      </c>
      <c r="AI9" s="161" t="s">
        <v>260</v>
      </c>
      <c r="AJ9" s="82" t="s">
        <v>105</v>
      </c>
      <c r="AK9" s="87" t="s">
        <v>190</v>
      </c>
      <c r="AL9" s="120" t="s">
        <v>184</v>
      </c>
      <c r="AM9" s="120" t="s">
        <v>259</v>
      </c>
      <c r="AN9" s="82" t="s">
        <v>128</v>
      </c>
      <c r="AP9" s="84"/>
      <c r="AQ9" s="84"/>
      <c r="AR9" s="84"/>
      <c r="AS9" s="84"/>
    </row>
    <row r="10" spans="1:45" ht="23.25" customHeight="1" x14ac:dyDescent="0.2">
      <c r="A10" s="81" t="s">
        <v>12</v>
      </c>
      <c r="B10" s="137" t="s">
        <v>206</v>
      </c>
      <c r="C10" s="81" t="s">
        <v>167</v>
      </c>
      <c r="D10" s="81" t="s">
        <v>165</v>
      </c>
      <c r="E10" s="83" t="s">
        <v>109</v>
      </c>
      <c r="F10" s="82">
        <f t="shared" si="0"/>
        <v>2</v>
      </c>
      <c r="G10" s="82">
        <v>2</v>
      </c>
      <c r="H10" s="82"/>
      <c r="I10" s="82"/>
      <c r="J10" s="102" t="s">
        <v>110</v>
      </c>
      <c r="K10" s="104"/>
      <c r="L10" s="87">
        <v>2</v>
      </c>
      <c r="M10" s="87"/>
      <c r="N10" s="105"/>
      <c r="O10" s="104"/>
      <c r="P10" s="87"/>
      <c r="Q10" s="87"/>
      <c r="R10" s="87"/>
      <c r="S10" s="87">
        <v>2</v>
      </c>
      <c r="T10" s="105"/>
      <c r="U10" s="104"/>
      <c r="V10" s="87"/>
      <c r="W10" s="87"/>
      <c r="X10" s="87"/>
      <c r="Y10" s="87"/>
      <c r="Z10" s="87">
        <v>2</v>
      </c>
      <c r="AA10" s="87"/>
      <c r="AB10" s="87"/>
      <c r="AC10" s="87"/>
      <c r="AD10" s="87"/>
      <c r="AE10" s="87"/>
      <c r="AF10" s="87"/>
      <c r="AG10" s="105"/>
      <c r="AH10" s="114" t="s">
        <v>108</v>
      </c>
      <c r="AI10" s="161" t="s">
        <v>260</v>
      </c>
      <c r="AJ10" s="82" t="s">
        <v>105</v>
      </c>
      <c r="AK10" s="87" t="s">
        <v>190</v>
      </c>
      <c r="AL10" s="120" t="s">
        <v>184</v>
      </c>
      <c r="AM10" s="120" t="s">
        <v>259</v>
      </c>
      <c r="AN10" s="82" t="s">
        <v>128</v>
      </c>
    </row>
    <row r="11" spans="1:45" s="91" customFormat="1" ht="40.5" customHeight="1" x14ac:dyDescent="0.2">
      <c r="A11" s="83" t="s">
        <v>140</v>
      </c>
      <c r="B11" s="137" t="s">
        <v>206</v>
      </c>
      <c r="C11" s="83" t="s">
        <v>167</v>
      </c>
      <c r="D11" s="81" t="s">
        <v>165</v>
      </c>
      <c r="E11" s="83" t="s">
        <v>109</v>
      </c>
      <c r="F11" s="82">
        <f t="shared" si="0"/>
        <v>6</v>
      </c>
      <c r="G11" s="82"/>
      <c r="H11" s="82">
        <v>6</v>
      </c>
      <c r="I11" s="82"/>
      <c r="J11" s="102" t="s">
        <v>91</v>
      </c>
      <c r="K11" s="104">
        <v>6</v>
      </c>
      <c r="L11" s="87">
        <v>6</v>
      </c>
      <c r="M11" s="87"/>
      <c r="N11" s="105"/>
      <c r="O11" s="104">
        <v>6</v>
      </c>
      <c r="P11" s="87">
        <v>6</v>
      </c>
      <c r="Q11" s="87">
        <v>6</v>
      </c>
      <c r="R11" s="87"/>
      <c r="S11" s="87"/>
      <c r="T11" s="105"/>
      <c r="U11" s="104"/>
      <c r="V11" s="87"/>
      <c r="W11" s="87">
        <v>6</v>
      </c>
      <c r="X11" s="87"/>
      <c r="Y11" s="87"/>
      <c r="Z11" s="87"/>
      <c r="AA11" s="87"/>
      <c r="AB11" s="87"/>
      <c r="AC11" s="87"/>
      <c r="AD11" s="87"/>
      <c r="AE11" s="87"/>
      <c r="AF11" s="87"/>
      <c r="AG11" s="105"/>
      <c r="AH11" s="114" t="s">
        <v>141</v>
      </c>
      <c r="AI11" s="161" t="s">
        <v>260</v>
      </c>
      <c r="AJ11" s="82" t="s">
        <v>142</v>
      </c>
      <c r="AK11" s="87" t="s">
        <v>185</v>
      </c>
      <c r="AL11" s="87" t="s">
        <v>184</v>
      </c>
      <c r="AM11" s="87" t="s">
        <v>259</v>
      </c>
      <c r="AN11" s="87" t="s">
        <v>273</v>
      </c>
      <c r="AO11" s="77"/>
      <c r="AP11" s="77"/>
      <c r="AQ11" s="77"/>
      <c r="AR11" s="77"/>
      <c r="AS11" s="77"/>
    </row>
    <row r="12" spans="1:45" ht="28.5" x14ac:dyDescent="0.2">
      <c r="A12" s="83" t="s">
        <v>143</v>
      </c>
      <c r="B12" s="137" t="s">
        <v>206</v>
      </c>
      <c r="C12" s="83" t="s">
        <v>167</v>
      </c>
      <c r="D12" s="81" t="s">
        <v>165</v>
      </c>
      <c r="E12" s="81" t="s">
        <v>98</v>
      </c>
      <c r="F12" s="82">
        <f t="shared" si="0"/>
        <v>2</v>
      </c>
      <c r="G12" s="82">
        <v>2</v>
      </c>
      <c r="H12" s="82"/>
      <c r="I12" s="82"/>
      <c r="J12" s="103" t="s">
        <v>91</v>
      </c>
      <c r="K12" s="106">
        <v>2</v>
      </c>
      <c r="L12" s="82"/>
      <c r="M12" s="150">
        <v>1</v>
      </c>
      <c r="N12" s="107"/>
      <c r="O12" s="106"/>
      <c r="P12" s="82"/>
      <c r="Q12" s="82"/>
      <c r="R12" s="82">
        <v>2</v>
      </c>
      <c r="S12" s="90">
        <v>1</v>
      </c>
      <c r="T12" s="107"/>
      <c r="U12" s="106"/>
      <c r="V12" s="82"/>
      <c r="W12" s="82">
        <v>2</v>
      </c>
      <c r="X12" s="82"/>
      <c r="Y12" s="82"/>
      <c r="Z12" s="82"/>
      <c r="AA12" s="82"/>
      <c r="AB12" s="82"/>
      <c r="AC12" s="82"/>
      <c r="AD12" s="82"/>
      <c r="AE12" s="82"/>
      <c r="AF12" s="82"/>
      <c r="AG12" s="107"/>
      <c r="AH12" s="114" t="s">
        <v>108</v>
      </c>
      <c r="AI12" s="161" t="s">
        <v>260</v>
      </c>
      <c r="AJ12" s="82" t="s">
        <v>100</v>
      </c>
      <c r="AK12" s="87" t="s">
        <v>190</v>
      </c>
      <c r="AL12" s="87" t="s">
        <v>184</v>
      </c>
      <c r="AM12" s="120" t="s">
        <v>259</v>
      </c>
      <c r="AN12" s="82" t="s">
        <v>128</v>
      </c>
      <c r="AP12" s="84"/>
      <c r="AQ12" s="84"/>
      <c r="AR12" s="84"/>
      <c r="AS12" s="84"/>
    </row>
    <row r="13" spans="1:45" ht="42.75" x14ac:dyDescent="0.2">
      <c r="A13" s="81" t="s">
        <v>14</v>
      </c>
      <c r="B13" s="137" t="s">
        <v>206</v>
      </c>
      <c r="C13" s="81" t="s">
        <v>167</v>
      </c>
      <c r="D13" s="164" t="s">
        <v>228</v>
      </c>
      <c r="E13" s="81" t="s">
        <v>102</v>
      </c>
      <c r="F13" s="82">
        <f t="shared" si="0"/>
        <v>4</v>
      </c>
      <c r="G13" s="82">
        <v>3</v>
      </c>
      <c r="H13" s="82">
        <v>1</v>
      </c>
      <c r="I13" s="82"/>
      <c r="J13" s="102" t="s">
        <v>311</v>
      </c>
      <c r="K13" s="108"/>
      <c r="L13" s="83"/>
      <c r="M13" s="83"/>
      <c r="N13" s="109"/>
      <c r="O13" s="108"/>
      <c r="P13" s="83"/>
      <c r="Q13" s="83"/>
      <c r="R13" s="83"/>
      <c r="S13" s="83"/>
      <c r="T13" s="109"/>
      <c r="U13" s="108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109"/>
      <c r="AH13" s="114" t="s">
        <v>148</v>
      </c>
      <c r="AI13" s="161" t="s">
        <v>260</v>
      </c>
      <c r="AJ13" s="82" t="s">
        <v>105</v>
      </c>
      <c r="AK13" s="87" t="s">
        <v>332</v>
      </c>
      <c r="AL13" s="87" t="s">
        <v>184</v>
      </c>
      <c r="AM13" s="120" t="s">
        <v>259</v>
      </c>
      <c r="AN13" s="82" t="s">
        <v>101</v>
      </c>
      <c r="AP13" s="84"/>
      <c r="AQ13" s="85"/>
      <c r="AR13" s="85"/>
      <c r="AS13" s="86"/>
    </row>
    <row r="14" spans="1:45" ht="28.5" customHeight="1" x14ac:dyDescent="0.2">
      <c r="A14" s="83" t="s">
        <v>152</v>
      </c>
      <c r="B14" s="137" t="s">
        <v>206</v>
      </c>
      <c r="C14" s="83" t="s">
        <v>167</v>
      </c>
      <c r="D14" s="81" t="s">
        <v>165</v>
      </c>
      <c r="E14" s="81" t="s">
        <v>98</v>
      </c>
      <c r="F14" s="82">
        <f t="shared" si="0"/>
        <v>8</v>
      </c>
      <c r="G14" s="82"/>
      <c r="H14" s="82">
        <v>8</v>
      </c>
      <c r="I14" s="82"/>
      <c r="J14" s="103" t="s">
        <v>91</v>
      </c>
      <c r="K14" s="106">
        <v>8</v>
      </c>
      <c r="L14" s="82">
        <v>5</v>
      </c>
      <c r="M14" s="82">
        <v>5</v>
      </c>
      <c r="N14" s="107"/>
      <c r="O14" s="106"/>
      <c r="P14" s="82"/>
      <c r="Q14" s="82">
        <v>1</v>
      </c>
      <c r="R14" s="82">
        <v>7</v>
      </c>
      <c r="S14" s="82">
        <v>5</v>
      </c>
      <c r="T14" s="107"/>
      <c r="U14" s="106">
        <v>1</v>
      </c>
      <c r="V14" s="82">
        <v>1</v>
      </c>
      <c r="W14" s="82">
        <v>5</v>
      </c>
      <c r="X14" s="82"/>
      <c r="Y14" s="82"/>
      <c r="Z14" s="82"/>
      <c r="AA14" s="82"/>
      <c r="AB14" s="82"/>
      <c r="AC14" s="82"/>
      <c r="AD14" s="82"/>
      <c r="AE14" s="82"/>
      <c r="AF14" s="82"/>
      <c r="AG14" s="107"/>
      <c r="AH14" s="114" t="s">
        <v>153</v>
      </c>
      <c r="AI14" s="161" t="s">
        <v>260</v>
      </c>
      <c r="AJ14" s="82" t="s">
        <v>105</v>
      </c>
      <c r="AK14" s="87" t="s">
        <v>186</v>
      </c>
      <c r="AL14" s="87" t="s">
        <v>191</v>
      </c>
      <c r="AM14" s="87" t="s">
        <v>259</v>
      </c>
      <c r="AN14" s="87" t="s">
        <v>187</v>
      </c>
      <c r="AP14" s="84"/>
      <c r="AQ14" s="84"/>
      <c r="AR14" s="84"/>
      <c r="AS14" s="84"/>
    </row>
    <row r="15" spans="1:45" ht="28.5" customHeight="1" x14ac:dyDescent="0.2">
      <c r="A15" s="83" t="s">
        <v>152</v>
      </c>
      <c r="B15" s="137" t="s">
        <v>206</v>
      </c>
      <c r="C15" s="83" t="s">
        <v>167</v>
      </c>
      <c r="D15" s="81" t="s">
        <v>165</v>
      </c>
      <c r="E15" s="81" t="s">
        <v>118</v>
      </c>
      <c r="F15" s="82">
        <f t="shared" si="0"/>
        <v>3</v>
      </c>
      <c r="G15" s="82">
        <v>1</v>
      </c>
      <c r="H15" s="82">
        <v>2</v>
      </c>
      <c r="I15" s="82"/>
      <c r="J15" s="103" t="s">
        <v>154</v>
      </c>
      <c r="K15" s="106"/>
      <c r="L15" s="82"/>
      <c r="M15" s="82"/>
      <c r="N15" s="107"/>
      <c r="O15" s="106"/>
      <c r="P15" s="82"/>
      <c r="Q15" s="82"/>
      <c r="R15" s="82"/>
      <c r="S15" s="82"/>
      <c r="T15" s="107"/>
      <c r="U15" s="106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107"/>
      <c r="AH15" s="114" t="s">
        <v>108</v>
      </c>
      <c r="AI15" s="114" t="s">
        <v>262</v>
      </c>
      <c r="AJ15" s="82" t="s">
        <v>100</v>
      </c>
      <c r="AK15" s="87" t="s">
        <v>190</v>
      </c>
      <c r="AL15" s="87" t="s">
        <v>184</v>
      </c>
      <c r="AM15" s="87" t="s">
        <v>259</v>
      </c>
      <c r="AN15" s="87" t="s">
        <v>101</v>
      </c>
      <c r="AP15" s="84"/>
      <c r="AQ15" s="84"/>
      <c r="AR15" s="84"/>
      <c r="AS15" s="84"/>
    </row>
    <row r="16" spans="1:45" ht="28.5" x14ac:dyDescent="0.2">
      <c r="A16" s="81" t="s">
        <v>129</v>
      </c>
      <c r="B16" s="100" t="s">
        <v>205</v>
      </c>
      <c r="C16" s="96" t="s">
        <v>167</v>
      </c>
      <c r="D16" s="81" t="s">
        <v>165</v>
      </c>
      <c r="E16" s="81" t="s">
        <v>109</v>
      </c>
      <c r="F16" s="82">
        <f t="shared" si="0"/>
        <v>2</v>
      </c>
      <c r="G16" s="82">
        <v>2</v>
      </c>
      <c r="H16" s="82"/>
      <c r="I16" s="82"/>
      <c r="J16" s="103" t="s">
        <v>103</v>
      </c>
      <c r="K16" s="106">
        <v>2</v>
      </c>
      <c r="L16" s="82">
        <v>2</v>
      </c>
      <c r="M16" s="82"/>
      <c r="N16" s="107"/>
      <c r="O16" s="106"/>
      <c r="P16" s="82"/>
      <c r="Q16" s="82"/>
      <c r="R16" s="82"/>
      <c r="S16" s="82">
        <v>2</v>
      </c>
      <c r="T16" s="107"/>
      <c r="U16" s="106"/>
      <c r="V16" s="82"/>
      <c r="W16" s="82"/>
      <c r="X16" s="82"/>
      <c r="Y16" s="82">
        <v>1</v>
      </c>
      <c r="Z16" s="82"/>
      <c r="AA16" s="82">
        <v>1</v>
      </c>
      <c r="AB16" s="82"/>
      <c r="AC16" s="82"/>
      <c r="AD16" s="82"/>
      <c r="AE16" s="82"/>
      <c r="AF16" s="82"/>
      <c r="AG16" s="107"/>
      <c r="AH16" s="114" t="s">
        <v>264</v>
      </c>
      <c r="AI16" s="161" t="s">
        <v>260</v>
      </c>
      <c r="AJ16" s="82" t="s">
        <v>100</v>
      </c>
      <c r="AK16" s="82" t="s">
        <v>188</v>
      </c>
      <c r="AL16" s="82" t="s">
        <v>184</v>
      </c>
      <c r="AM16" s="120" t="s">
        <v>259</v>
      </c>
      <c r="AN16" s="82" t="s">
        <v>128</v>
      </c>
      <c r="AP16" s="84"/>
      <c r="AQ16" s="84"/>
      <c r="AR16" s="84"/>
      <c r="AS16" s="84"/>
    </row>
    <row r="17" spans="1:45" ht="28.5" x14ac:dyDescent="0.2">
      <c r="A17" s="81" t="s">
        <v>130</v>
      </c>
      <c r="B17" s="100" t="s">
        <v>205</v>
      </c>
      <c r="C17" s="96" t="s">
        <v>166</v>
      </c>
      <c r="D17" s="81" t="s">
        <v>88</v>
      </c>
      <c r="E17" s="81" t="s">
        <v>98</v>
      </c>
      <c r="F17" s="82">
        <f t="shared" si="0"/>
        <v>4</v>
      </c>
      <c r="G17" s="82"/>
      <c r="H17" s="82">
        <v>4</v>
      </c>
      <c r="I17" s="82"/>
      <c r="J17" s="103" t="s">
        <v>91</v>
      </c>
      <c r="K17" s="106">
        <v>4</v>
      </c>
      <c r="L17" s="82"/>
      <c r="M17" s="82">
        <v>1</v>
      </c>
      <c r="N17" s="107"/>
      <c r="O17" s="106"/>
      <c r="P17" s="82"/>
      <c r="Q17" s="82"/>
      <c r="R17" s="82">
        <v>4</v>
      </c>
      <c r="S17" s="82">
        <v>1</v>
      </c>
      <c r="T17" s="107"/>
      <c r="U17" s="106"/>
      <c r="V17" s="82">
        <v>1</v>
      </c>
      <c r="W17" s="82">
        <v>3</v>
      </c>
      <c r="X17" s="82"/>
      <c r="Y17" s="82"/>
      <c r="Z17" s="82"/>
      <c r="AA17" s="82"/>
      <c r="AB17" s="82"/>
      <c r="AC17" s="82"/>
      <c r="AD17" s="82"/>
      <c r="AE17" s="82"/>
      <c r="AF17" s="82"/>
      <c r="AG17" s="107"/>
      <c r="AH17" s="114" t="s">
        <v>131</v>
      </c>
      <c r="AI17" s="161" t="s">
        <v>260</v>
      </c>
      <c r="AJ17" s="82" t="s">
        <v>159</v>
      </c>
      <c r="AK17" s="82" t="s">
        <v>192</v>
      </c>
      <c r="AL17" s="82" t="s">
        <v>184</v>
      </c>
      <c r="AM17" s="120" t="s">
        <v>259</v>
      </c>
      <c r="AN17" s="82" t="s">
        <v>101</v>
      </c>
      <c r="AP17" s="84"/>
      <c r="AQ17" s="84"/>
      <c r="AR17" s="84"/>
      <c r="AS17" s="84"/>
    </row>
    <row r="18" spans="1:45" x14ac:dyDescent="0.2">
      <c r="A18" s="81" t="s">
        <v>132</v>
      </c>
      <c r="B18" s="100" t="s">
        <v>205</v>
      </c>
      <c r="C18" s="81" t="s">
        <v>167</v>
      </c>
      <c r="D18" s="81" t="s">
        <v>165</v>
      </c>
      <c r="E18" s="81" t="s">
        <v>98</v>
      </c>
      <c r="F18" s="82">
        <f t="shared" si="0"/>
        <v>0</v>
      </c>
      <c r="G18" s="82"/>
      <c r="H18" s="82"/>
      <c r="I18" s="82"/>
      <c r="J18" s="103" t="s">
        <v>103</v>
      </c>
      <c r="K18" s="106"/>
      <c r="L18" s="82"/>
      <c r="M18" s="82"/>
      <c r="N18" s="107"/>
      <c r="O18" s="106"/>
      <c r="P18" s="82"/>
      <c r="Q18" s="82"/>
      <c r="R18" s="82"/>
      <c r="S18" s="82"/>
      <c r="T18" s="107"/>
      <c r="U18" s="106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107"/>
      <c r="AH18" s="113" t="s">
        <v>133</v>
      </c>
      <c r="AI18" s="114" t="s">
        <v>262</v>
      </c>
      <c r="AJ18" s="153" t="s">
        <v>134</v>
      </c>
      <c r="AK18" s="153"/>
      <c r="AL18" s="153"/>
      <c r="AM18" s="153" t="s">
        <v>108</v>
      </c>
      <c r="AN18" s="82" t="s">
        <v>108</v>
      </c>
      <c r="AP18" s="84"/>
      <c r="AQ18" s="85"/>
      <c r="AR18" s="85"/>
      <c r="AS18" s="86"/>
    </row>
    <row r="19" spans="1:45" ht="28.5" x14ac:dyDescent="0.2">
      <c r="A19" s="83" t="s">
        <v>135</v>
      </c>
      <c r="B19" s="100" t="s">
        <v>205</v>
      </c>
      <c r="C19" s="83" t="s">
        <v>166</v>
      </c>
      <c r="D19" s="81" t="s">
        <v>165</v>
      </c>
      <c r="E19" s="83" t="s">
        <v>109</v>
      </c>
      <c r="F19" s="82">
        <f t="shared" si="0"/>
        <v>4</v>
      </c>
      <c r="G19" s="82">
        <v>4</v>
      </c>
      <c r="H19" s="82"/>
      <c r="I19" s="82"/>
      <c r="J19" s="102" t="s">
        <v>110</v>
      </c>
      <c r="K19" s="104">
        <v>4</v>
      </c>
      <c r="L19" s="87">
        <v>4</v>
      </c>
      <c r="M19" s="87">
        <v>4</v>
      </c>
      <c r="N19" s="105"/>
      <c r="O19" s="104"/>
      <c r="P19" s="87"/>
      <c r="Q19" s="87"/>
      <c r="R19" s="87"/>
      <c r="S19" s="87">
        <v>4</v>
      </c>
      <c r="T19" s="105"/>
      <c r="U19" s="104"/>
      <c r="V19" s="87"/>
      <c r="W19" s="87"/>
      <c r="X19" s="87"/>
      <c r="Y19" s="87"/>
      <c r="Z19" s="87"/>
      <c r="AA19" s="87"/>
      <c r="AB19" s="87">
        <v>4</v>
      </c>
      <c r="AC19" s="87"/>
      <c r="AD19" s="87"/>
      <c r="AE19" s="87"/>
      <c r="AF19" s="87"/>
      <c r="AG19" s="105"/>
      <c r="AH19" s="114" t="s">
        <v>266</v>
      </c>
      <c r="AI19" s="161" t="s">
        <v>260</v>
      </c>
      <c r="AJ19" s="82" t="s">
        <v>120</v>
      </c>
      <c r="AK19" s="82" t="s">
        <v>192</v>
      </c>
      <c r="AL19" s="82" t="s">
        <v>184</v>
      </c>
      <c r="AM19" s="120" t="s">
        <v>259</v>
      </c>
      <c r="AN19" s="82" t="s">
        <v>128</v>
      </c>
    </row>
    <row r="20" spans="1:45" ht="28.5" x14ac:dyDescent="0.2">
      <c r="A20" s="81" t="s">
        <v>137</v>
      </c>
      <c r="B20" s="100" t="s">
        <v>205</v>
      </c>
      <c r="C20" s="81" t="s">
        <v>167</v>
      </c>
      <c r="D20" s="81" t="s">
        <v>165</v>
      </c>
      <c r="E20" s="81" t="s">
        <v>98</v>
      </c>
      <c r="F20" s="82">
        <f t="shared" si="0"/>
        <v>1</v>
      </c>
      <c r="G20" s="82"/>
      <c r="H20" s="82">
        <v>1</v>
      </c>
      <c r="I20" s="82"/>
      <c r="J20" s="103" t="s">
        <v>91</v>
      </c>
      <c r="K20" s="106">
        <v>1</v>
      </c>
      <c r="L20" s="82"/>
      <c r="M20" s="82"/>
      <c r="N20" s="107"/>
      <c r="O20" s="106"/>
      <c r="P20" s="82"/>
      <c r="Q20" s="82"/>
      <c r="R20" s="82">
        <v>1</v>
      </c>
      <c r="S20" s="82"/>
      <c r="T20" s="107"/>
      <c r="U20" s="106"/>
      <c r="V20" s="82">
        <v>1</v>
      </c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107"/>
      <c r="AH20" s="114" t="s">
        <v>138</v>
      </c>
      <c r="AI20" s="161" t="s">
        <v>260</v>
      </c>
      <c r="AJ20" s="82" t="s">
        <v>180</v>
      </c>
      <c r="AK20" s="117" t="s">
        <v>189</v>
      </c>
      <c r="AL20" s="117" t="s">
        <v>189</v>
      </c>
      <c r="AM20" s="117" t="s">
        <v>108</v>
      </c>
      <c r="AN20" s="87" t="s">
        <v>139</v>
      </c>
    </row>
    <row r="21" spans="1:45" ht="28.5" x14ac:dyDescent="0.2">
      <c r="A21" s="96" t="s">
        <v>137</v>
      </c>
      <c r="B21" s="100" t="s">
        <v>205</v>
      </c>
      <c r="C21" s="81" t="s">
        <v>167</v>
      </c>
      <c r="D21" s="81" t="s">
        <v>165</v>
      </c>
      <c r="E21" s="81" t="s">
        <v>102</v>
      </c>
      <c r="F21" s="82">
        <f t="shared" si="0"/>
        <v>1</v>
      </c>
      <c r="G21" s="95">
        <v>1</v>
      </c>
      <c r="H21" s="95"/>
      <c r="I21" s="95"/>
      <c r="J21" s="155" t="s">
        <v>103</v>
      </c>
      <c r="K21" s="157"/>
      <c r="L21" s="151"/>
      <c r="M21" s="151"/>
      <c r="N21" s="160"/>
      <c r="O21" s="157"/>
      <c r="P21" s="151"/>
      <c r="Q21" s="151"/>
      <c r="R21" s="151"/>
      <c r="S21" s="151"/>
      <c r="T21" s="160"/>
      <c r="U21" s="157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60"/>
      <c r="AH21" s="152" t="s">
        <v>138</v>
      </c>
      <c r="AI21" s="161" t="s">
        <v>260</v>
      </c>
      <c r="AJ21" s="95" t="s">
        <v>180</v>
      </c>
      <c r="AK21" s="144" t="s">
        <v>189</v>
      </c>
      <c r="AL21" s="144" t="s">
        <v>189</v>
      </c>
      <c r="AM21" s="144" t="s">
        <v>108</v>
      </c>
      <c r="AN21" s="151" t="s">
        <v>139</v>
      </c>
    </row>
    <row r="22" spans="1:45" ht="42.75" x14ac:dyDescent="0.2">
      <c r="A22" s="81" t="s">
        <v>1</v>
      </c>
      <c r="B22" s="81" t="s">
        <v>205</v>
      </c>
      <c r="C22" s="81" t="s">
        <v>167</v>
      </c>
      <c r="D22" s="81" t="s">
        <v>165</v>
      </c>
      <c r="E22" s="81" t="s">
        <v>98</v>
      </c>
      <c r="F22" s="82">
        <f t="shared" si="0"/>
        <v>6</v>
      </c>
      <c r="G22" s="87"/>
      <c r="H22" s="87">
        <v>6</v>
      </c>
      <c r="I22" s="87"/>
      <c r="J22" s="102" t="s">
        <v>170</v>
      </c>
      <c r="K22" s="104">
        <v>6</v>
      </c>
      <c r="L22" s="87">
        <v>4</v>
      </c>
      <c r="M22" s="87">
        <v>4</v>
      </c>
      <c r="N22" s="105"/>
      <c r="O22" s="104"/>
      <c r="P22" s="87"/>
      <c r="Q22" s="87"/>
      <c r="R22" s="87">
        <v>6</v>
      </c>
      <c r="S22" s="87">
        <v>4</v>
      </c>
      <c r="T22" s="105"/>
      <c r="U22" s="104"/>
      <c r="V22" s="87"/>
      <c r="W22" s="87">
        <v>4</v>
      </c>
      <c r="X22" s="87"/>
      <c r="Y22" s="87"/>
      <c r="Z22" s="87"/>
      <c r="AA22" s="87"/>
      <c r="AB22" s="87"/>
      <c r="AC22" s="87"/>
      <c r="AD22" s="87"/>
      <c r="AE22" s="87"/>
      <c r="AF22" s="87"/>
      <c r="AG22" s="105"/>
      <c r="AH22" s="114" t="s">
        <v>144</v>
      </c>
      <c r="AI22" s="161" t="s">
        <v>260</v>
      </c>
      <c r="AJ22" s="82" t="s">
        <v>145</v>
      </c>
      <c r="AK22" s="95" t="s">
        <v>192</v>
      </c>
      <c r="AL22" s="82" t="s">
        <v>201</v>
      </c>
      <c r="AM22" s="82" t="s">
        <v>259</v>
      </c>
      <c r="AN22" s="82" t="s">
        <v>101</v>
      </c>
      <c r="AP22" s="84"/>
      <c r="AQ22" s="84"/>
      <c r="AR22" s="84"/>
      <c r="AS22" s="84"/>
    </row>
    <row r="23" spans="1:45" ht="28.5" x14ac:dyDescent="0.2">
      <c r="A23" s="81" t="s">
        <v>1</v>
      </c>
      <c r="B23" s="81" t="s">
        <v>205</v>
      </c>
      <c r="C23" s="81" t="s">
        <v>167</v>
      </c>
      <c r="D23" s="81" t="s">
        <v>165</v>
      </c>
      <c r="E23" s="83" t="s">
        <v>172</v>
      </c>
      <c r="F23" s="82">
        <v>5</v>
      </c>
      <c r="G23" s="82">
        <v>5</v>
      </c>
      <c r="H23" s="82"/>
      <c r="I23" s="82"/>
      <c r="J23" s="102" t="s">
        <v>173</v>
      </c>
      <c r="K23" s="104"/>
      <c r="L23" s="87"/>
      <c r="M23" s="87"/>
      <c r="N23" s="105">
        <v>5</v>
      </c>
      <c r="O23" s="104"/>
      <c r="P23" s="87"/>
      <c r="Q23" s="87"/>
      <c r="R23" s="87"/>
      <c r="S23" s="87"/>
      <c r="T23" s="105">
        <v>5</v>
      </c>
      <c r="U23" s="104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105">
        <v>5</v>
      </c>
      <c r="AH23" s="114"/>
      <c r="AI23" s="114" t="s">
        <v>261</v>
      </c>
      <c r="AJ23" s="82"/>
      <c r="AK23" s="82" t="s">
        <v>202</v>
      </c>
      <c r="AL23" s="82" t="s">
        <v>203</v>
      </c>
      <c r="AM23" s="82" t="s">
        <v>108</v>
      </c>
      <c r="AN23" s="82"/>
      <c r="AP23" s="84"/>
      <c r="AQ23" s="84"/>
      <c r="AR23" s="84"/>
      <c r="AS23" s="84"/>
    </row>
    <row r="24" spans="1:45" ht="30" customHeight="1" x14ac:dyDescent="0.2">
      <c r="A24" s="81" t="s">
        <v>1</v>
      </c>
      <c r="B24" s="81" t="s">
        <v>205</v>
      </c>
      <c r="C24" s="81" t="s">
        <v>167</v>
      </c>
      <c r="D24" s="81" t="s">
        <v>165</v>
      </c>
      <c r="E24" s="81" t="s">
        <v>118</v>
      </c>
      <c r="F24" s="82">
        <f>SUM(G24:I24)</f>
        <v>1</v>
      </c>
      <c r="G24" s="82">
        <v>1</v>
      </c>
      <c r="H24" s="82"/>
      <c r="I24" s="82"/>
      <c r="J24" s="103" t="s">
        <v>118</v>
      </c>
      <c r="K24" s="106"/>
      <c r="L24" s="82"/>
      <c r="M24" s="82"/>
      <c r="N24" s="107"/>
      <c r="O24" s="106"/>
      <c r="P24" s="82"/>
      <c r="Q24" s="82"/>
      <c r="R24" s="82"/>
      <c r="S24" s="82"/>
      <c r="T24" s="107"/>
      <c r="U24" s="106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107"/>
      <c r="AH24" s="114" t="s">
        <v>146</v>
      </c>
      <c r="AI24" s="114" t="s">
        <v>262</v>
      </c>
      <c r="AJ24" s="82" t="s">
        <v>100</v>
      </c>
      <c r="AK24" s="82" t="s">
        <v>196</v>
      </c>
      <c r="AL24" s="82" t="s">
        <v>184</v>
      </c>
      <c r="AM24" s="82" t="s">
        <v>259</v>
      </c>
      <c r="AN24" s="82" t="s">
        <v>101</v>
      </c>
      <c r="AP24" s="84"/>
      <c r="AQ24" s="84"/>
      <c r="AR24" s="84"/>
      <c r="AS24" s="84"/>
    </row>
    <row r="25" spans="1:45" ht="28.5" x14ac:dyDescent="0.2">
      <c r="A25" s="81" t="s">
        <v>1</v>
      </c>
      <c r="B25" s="81" t="s">
        <v>205</v>
      </c>
      <c r="C25" s="81" t="s">
        <v>167</v>
      </c>
      <c r="D25" s="81" t="s">
        <v>165</v>
      </c>
      <c r="E25" s="81" t="s">
        <v>102</v>
      </c>
      <c r="F25" s="82">
        <f>SUM(G25:I25)</f>
        <v>3</v>
      </c>
      <c r="G25" s="82">
        <v>2</v>
      </c>
      <c r="H25" s="82">
        <v>1</v>
      </c>
      <c r="I25" s="82"/>
      <c r="J25" s="102" t="s">
        <v>147</v>
      </c>
      <c r="K25" s="104"/>
      <c r="L25" s="87"/>
      <c r="M25" s="87"/>
      <c r="N25" s="105"/>
      <c r="O25" s="104"/>
      <c r="P25" s="87"/>
      <c r="Q25" s="87"/>
      <c r="R25" s="87"/>
      <c r="S25" s="87"/>
      <c r="T25" s="105"/>
      <c r="U25" s="104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105"/>
      <c r="AH25" s="114" t="s">
        <v>148</v>
      </c>
      <c r="AI25" s="161" t="s">
        <v>260</v>
      </c>
      <c r="AJ25" s="82" t="s">
        <v>105</v>
      </c>
      <c r="AK25" s="82" t="s">
        <v>274</v>
      </c>
      <c r="AL25" s="82" t="s">
        <v>189</v>
      </c>
      <c r="AM25" s="82" t="s">
        <v>259</v>
      </c>
      <c r="AN25" s="82" t="s">
        <v>101</v>
      </c>
      <c r="AP25" s="84"/>
      <c r="AQ25" s="84"/>
      <c r="AR25" s="84"/>
      <c r="AS25" s="84"/>
    </row>
    <row r="26" spans="1:45" ht="24" customHeight="1" x14ac:dyDescent="0.2">
      <c r="A26" s="81" t="s">
        <v>1</v>
      </c>
      <c r="B26" s="81" t="s">
        <v>205</v>
      </c>
      <c r="C26" s="81" t="s">
        <v>167</v>
      </c>
      <c r="D26" s="81" t="s">
        <v>165</v>
      </c>
      <c r="E26" s="81" t="s">
        <v>163</v>
      </c>
      <c r="F26" s="82">
        <v>1</v>
      </c>
      <c r="G26" s="82">
        <v>1</v>
      </c>
      <c r="H26" s="82"/>
      <c r="I26" s="82"/>
      <c r="J26" s="102" t="s">
        <v>163</v>
      </c>
      <c r="K26" s="104"/>
      <c r="L26" s="87"/>
      <c r="M26" s="87"/>
      <c r="N26" s="105"/>
      <c r="O26" s="104"/>
      <c r="P26" s="87"/>
      <c r="Q26" s="87"/>
      <c r="R26" s="87"/>
      <c r="S26" s="87"/>
      <c r="T26" s="105"/>
      <c r="U26" s="104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105"/>
      <c r="AH26" s="114" t="s">
        <v>180</v>
      </c>
      <c r="AI26" s="161" t="s">
        <v>260</v>
      </c>
      <c r="AJ26" s="82" t="s">
        <v>100</v>
      </c>
      <c r="AK26" s="82" t="s">
        <v>196</v>
      </c>
      <c r="AL26" s="82" t="s">
        <v>184</v>
      </c>
      <c r="AM26" s="82" t="s">
        <v>259</v>
      </c>
      <c r="AN26" s="82" t="s">
        <v>101</v>
      </c>
      <c r="AP26" s="84"/>
      <c r="AQ26" s="84"/>
      <c r="AR26" s="84"/>
      <c r="AS26" s="84"/>
    </row>
    <row r="27" spans="1:45" ht="28.5" x14ac:dyDescent="0.2">
      <c r="A27" s="81" t="s">
        <v>149</v>
      </c>
      <c r="B27" s="81" t="s">
        <v>205</v>
      </c>
      <c r="C27" s="81" t="s">
        <v>166</v>
      </c>
      <c r="D27" s="81" t="s">
        <v>88</v>
      </c>
      <c r="E27" s="81" t="s">
        <v>98</v>
      </c>
      <c r="F27" s="82">
        <f>SUM(G27:I27)</f>
        <v>3</v>
      </c>
      <c r="G27" s="82">
        <v>3</v>
      </c>
      <c r="H27" s="82"/>
      <c r="I27" s="82"/>
      <c r="J27" s="103" t="s">
        <v>110</v>
      </c>
      <c r="K27" s="106"/>
      <c r="L27" s="82"/>
      <c r="M27" s="82">
        <v>1</v>
      </c>
      <c r="N27" s="107">
        <v>3</v>
      </c>
      <c r="O27" s="106"/>
      <c r="P27" s="82"/>
      <c r="Q27" s="82"/>
      <c r="R27" s="82"/>
      <c r="S27" s="82">
        <v>1</v>
      </c>
      <c r="T27" s="107">
        <v>3</v>
      </c>
      <c r="U27" s="106"/>
      <c r="V27" s="82"/>
      <c r="W27" s="82"/>
      <c r="X27" s="82"/>
      <c r="Y27" s="82"/>
      <c r="Z27" s="82"/>
      <c r="AA27" s="82"/>
      <c r="AB27" s="82"/>
      <c r="AC27" s="82"/>
      <c r="AD27" s="82">
        <v>3</v>
      </c>
      <c r="AE27" s="82"/>
      <c r="AF27" s="82"/>
      <c r="AG27" s="107"/>
      <c r="AH27" s="114" t="s">
        <v>131</v>
      </c>
      <c r="AI27" s="161" t="s">
        <v>260</v>
      </c>
      <c r="AJ27" s="82" t="s">
        <v>159</v>
      </c>
      <c r="AK27" s="95" t="s">
        <v>199</v>
      </c>
      <c r="AL27" s="82" t="s">
        <v>184</v>
      </c>
      <c r="AM27" s="82" t="s">
        <v>258</v>
      </c>
      <c r="AN27" s="82" t="s">
        <v>128</v>
      </c>
    </row>
    <row r="28" spans="1:45" ht="28.5" x14ac:dyDescent="0.2">
      <c r="A28" s="81" t="s">
        <v>149</v>
      </c>
      <c r="B28" s="81" t="s">
        <v>205</v>
      </c>
      <c r="C28" s="81" t="s">
        <v>166</v>
      </c>
      <c r="D28" s="81" t="s">
        <v>88</v>
      </c>
      <c r="E28" s="83" t="s">
        <v>158</v>
      </c>
      <c r="F28" s="82">
        <v>2</v>
      </c>
      <c r="G28" s="82"/>
      <c r="H28" s="82"/>
      <c r="I28" s="82"/>
      <c r="J28" s="102" t="s">
        <v>110</v>
      </c>
      <c r="K28" s="104"/>
      <c r="L28" s="87"/>
      <c r="M28" s="87"/>
      <c r="N28" s="105"/>
      <c r="O28" s="104"/>
      <c r="P28" s="87"/>
      <c r="Q28" s="87"/>
      <c r="R28" s="87"/>
      <c r="S28" s="87"/>
      <c r="T28" s="105"/>
      <c r="U28" s="104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105"/>
      <c r="AH28" s="114" t="s">
        <v>160</v>
      </c>
      <c r="AI28" s="114" t="s">
        <v>262</v>
      </c>
      <c r="AJ28" s="82" t="s">
        <v>159</v>
      </c>
      <c r="AK28" s="95" t="s">
        <v>277</v>
      </c>
      <c r="AL28" s="82" t="s">
        <v>278</v>
      </c>
      <c r="AM28" s="82" t="s">
        <v>108</v>
      </c>
      <c r="AN28" s="82" t="s">
        <v>128</v>
      </c>
    </row>
    <row r="29" spans="1:45" ht="28.5" x14ac:dyDescent="0.2">
      <c r="A29" s="81" t="s">
        <v>149</v>
      </c>
      <c r="B29" s="81" t="s">
        <v>205</v>
      </c>
      <c r="C29" s="81" t="s">
        <v>166</v>
      </c>
      <c r="D29" s="81" t="s">
        <v>88</v>
      </c>
      <c r="E29" s="81" t="s">
        <v>118</v>
      </c>
      <c r="F29" s="82">
        <f>SUM(G29:I29)</f>
        <v>2</v>
      </c>
      <c r="G29" s="82">
        <v>1</v>
      </c>
      <c r="H29" s="82"/>
      <c r="I29" s="82">
        <v>1</v>
      </c>
      <c r="J29" s="103" t="s">
        <v>118</v>
      </c>
      <c r="K29" s="106"/>
      <c r="L29" s="82"/>
      <c r="M29" s="82"/>
      <c r="N29" s="107"/>
      <c r="O29" s="106"/>
      <c r="P29" s="82"/>
      <c r="Q29" s="82"/>
      <c r="R29" s="82"/>
      <c r="S29" s="82"/>
      <c r="T29" s="107"/>
      <c r="U29" s="106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107"/>
      <c r="AH29" s="114" t="s">
        <v>150</v>
      </c>
      <c r="AI29" s="161" t="s">
        <v>260</v>
      </c>
      <c r="AJ29" s="82" t="s">
        <v>159</v>
      </c>
      <c r="AK29" s="87" t="s">
        <v>204</v>
      </c>
      <c r="AL29" s="82" t="s">
        <v>184</v>
      </c>
      <c r="AM29" s="82" t="s">
        <v>108</v>
      </c>
      <c r="AN29" s="82" t="s">
        <v>128</v>
      </c>
    </row>
    <row r="30" spans="1:45" ht="24.75" customHeight="1" x14ac:dyDescent="0.2">
      <c r="A30" s="81" t="s">
        <v>149</v>
      </c>
      <c r="B30" s="81" t="s">
        <v>205</v>
      </c>
      <c r="C30" s="81" t="s">
        <v>166</v>
      </c>
      <c r="D30" s="81" t="s">
        <v>88</v>
      </c>
      <c r="E30" s="81" t="s">
        <v>163</v>
      </c>
      <c r="F30" s="82">
        <f>SUM(G30:I30)</f>
        <v>1</v>
      </c>
      <c r="G30" s="82">
        <v>1</v>
      </c>
      <c r="H30" s="82"/>
      <c r="I30" s="82"/>
      <c r="J30" s="103" t="s">
        <v>118</v>
      </c>
      <c r="K30" s="106"/>
      <c r="L30" s="82"/>
      <c r="M30" s="82"/>
      <c r="N30" s="107"/>
      <c r="O30" s="106"/>
      <c r="P30" s="82"/>
      <c r="Q30" s="82"/>
      <c r="R30" s="82"/>
      <c r="S30" s="82"/>
      <c r="T30" s="107"/>
      <c r="U30" s="106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107"/>
      <c r="AH30" s="114" t="s">
        <v>150</v>
      </c>
      <c r="AI30" s="161" t="s">
        <v>260</v>
      </c>
      <c r="AJ30" s="82" t="s">
        <v>159</v>
      </c>
      <c r="AK30" s="82" t="s">
        <v>178</v>
      </c>
      <c r="AL30" s="82" t="s">
        <v>184</v>
      </c>
      <c r="AM30" s="120" t="s">
        <v>258</v>
      </c>
      <c r="AN30" s="82" t="s">
        <v>128</v>
      </c>
    </row>
    <row r="31" spans="1:45" ht="42.75" x14ac:dyDescent="0.2">
      <c r="A31" s="81" t="s">
        <v>149</v>
      </c>
      <c r="B31" s="81" t="s">
        <v>205</v>
      </c>
      <c r="C31" s="81" t="s">
        <v>166</v>
      </c>
      <c r="D31" s="81" t="s">
        <v>88</v>
      </c>
      <c r="E31" s="81" t="s">
        <v>102</v>
      </c>
      <c r="F31" s="82">
        <f>SUM(G31:I31)</f>
        <v>3</v>
      </c>
      <c r="G31" s="82">
        <v>3</v>
      </c>
      <c r="H31" s="82"/>
      <c r="I31" s="82"/>
      <c r="J31" s="102" t="s">
        <v>312</v>
      </c>
      <c r="K31" s="104"/>
      <c r="L31" s="87"/>
      <c r="M31" s="87"/>
      <c r="N31" s="105"/>
      <c r="O31" s="104"/>
      <c r="P31" s="87"/>
      <c r="Q31" s="87"/>
      <c r="R31" s="87"/>
      <c r="S31" s="87"/>
      <c r="T31" s="105"/>
      <c r="U31" s="104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105"/>
      <c r="AH31" s="114" t="s">
        <v>151</v>
      </c>
      <c r="AI31" s="161" t="s">
        <v>260</v>
      </c>
      <c r="AJ31" s="82" t="s">
        <v>159</v>
      </c>
      <c r="AK31" s="90" t="s">
        <v>229</v>
      </c>
      <c r="AL31" s="90" t="s">
        <v>184</v>
      </c>
      <c r="AM31" s="120" t="s">
        <v>258</v>
      </c>
      <c r="AN31" s="82" t="s">
        <v>101</v>
      </c>
      <c r="AP31" s="84"/>
      <c r="AQ31" s="84"/>
      <c r="AR31" s="84"/>
      <c r="AS31" s="84"/>
    </row>
    <row r="32" spans="1:45" ht="28.5" x14ac:dyDescent="0.2">
      <c r="A32" s="81" t="s">
        <v>149</v>
      </c>
      <c r="B32" s="81" t="s">
        <v>205</v>
      </c>
      <c r="C32" s="81" t="s">
        <v>166</v>
      </c>
      <c r="D32" s="81" t="s">
        <v>88</v>
      </c>
      <c r="E32" s="83" t="s">
        <v>109</v>
      </c>
      <c r="F32" s="82">
        <f>SUM(G32:I32)</f>
        <v>2</v>
      </c>
      <c r="G32" s="82"/>
      <c r="H32" s="82">
        <v>2</v>
      </c>
      <c r="I32" s="82"/>
      <c r="J32" s="102" t="s">
        <v>91</v>
      </c>
      <c r="K32" s="104">
        <v>2</v>
      </c>
      <c r="L32" s="87"/>
      <c r="M32" s="87"/>
      <c r="N32" s="105"/>
      <c r="O32" s="104">
        <v>2</v>
      </c>
      <c r="P32" s="87">
        <v>2</v>
      </c>
      <c r="Q32" s="87"/>
      <c r="R32" s="87"/>
      <c r="S32" s="87"/>
      <c r="T32" s="105"/>
      <c r="U32" s="104"/>
      <c r="V32" s="87"/>
      <c r="W32" s="87">
        <v>2</v>
      </c>
      <c r="X32" s="87"/>
      <c r="Y32" s="87"/>
      <c r="Z32" s="87"/>
      <c r="AA32" s="87"/>
      <c r="AB32" s="87"/>
      <c r="AC32" s="87"/>
      <c r="AD32" s="87"/>
      <c r="AE32" s="87"/>
      <c r="AF32" s="87"/>
      <c r="AG32" s="105"/>
      <c r="AH32" s="114" t="s">
        <v>265</v>
      </c>
      <c r="AI32" s="161" t="s">
        <v>260</v>
      </c>
      <c r="AJ32" s="82" t="s">
        <v>159</v>
      </c>
      <c r="AK32" s="82" t="s">
        <v>190</v>
      </c>
      <c r="AL32" s="82" t="s">
        <v>184</v>
      </c>
      <c r="AM32" s="120" t="s">
        <v>258</v>
      </c>
      <c r="AN32" s="82" t="s">
        <v>128</v>
      </c>
    </row>
    <row r="33" spans="1:45" ht="28.5" customHeight="1" x14ac:dyDescent="0.2">
      <c r="A33" s="81" t="s">
        <v>164</v>
      </c>
      <c r="B33" s="89" t="s">
        <v>227</v>
      </c>
      <c r="C33" s="89" t="s">
        <v>107</v>
      </c>
      <c r="D33" s="164" t="s">
        <v>228</v>
      </c>
      <c r="E33" s="81" t="s">
        <v>118</v>
      </c>
      <c r="F33" s="82">
        <f>SUM(G33:I33)</f>
        <v>1</v>
      </c>
      <c r="G33" s="82">
        <v>1</v>
      </c>
      <c r="H33" s="82"/>
      <c r="I33" s="82"/>
      <c r="J33" s="102"/>
      <c r="K33" s="104"/>
      <c r="L33" s="87"/>
      <c r="M33" s="87"/>
      <c r="N33" s="105"/>
      <c r="O33" s="104"/>
      <c r="P33" s="87"/>
      <c r="Q33" s="87"/>
      <c r="R33" s="87"/>
      <c r="S33" s="87"/>
      <c r="T33" s="105"/>
      <c r="U33" s="104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105"/>
      <c r="AH33" s="114"/>
      <c r="AI33" s="114" t="s">
        <v>263</v>
      </c>
      <c r="AJ33" s="82" t="s">
        <v>180</v>
      </c>
      <c r="AK33" s="82" t="s">
        <v>179</v>
      </c>
      <c r="AL33" s="82" t="s">
        <v>179</v>
      </c>
      <c r="AM33" s="82"/>
      <c r="AN33" s="87"/>
    </row>
    <row r="34" spans="1:45" ht="28.5" x14ac:dyDescent="0.2">
      <c r="A34" s="81" t="s">
        <v>97</v>
      </c>
      <c r="B34" s="81" t="s">
        <v>207</v>
      </c>
      <c r="C34" s="81" t="s">
        <v>107</v>
      </c>
      <c r="D34" s="81" t="s">
        <v>88</v>
      </c>
      <c r="E34" s="81" t="s">
        <v>98</v>
      </c>
      <c r="F34" s="82">
        <v>5</v>
      </c>
      <c r="G34" s="82">
        <v>1</v>
      </c>
      <c r="H34" s="82">
        <v>4</v>
      </c>
      <c r="I34" s="82"/>
      <c r="J34" s="102" t="s">
        <v>313</v>
      </c>
      <c r="K34" s="104">
        <v>4</v>
      </c>
      <c r="L34" s="87"/>
      <c r="M34" s="87"/>
      <c r="N34" s="105">
        <v>1</v>
      </c>
      <c r="O34" s="104"/>
      <c r="P34" s="87"/>
      <c r="Q34" s="87"/>
      <c r="R34" s="87">
        <v>4</v>
      </c>
      <c r="S34" s="87"/>
      <c r="T34" s="105">
        <v>1</v>
      </c>
      <c r="U34" s="104"/>
      <c r="V34" s="87"/>
      <c r="W34" s="87">
        <v>4</v>
      </c>
      <c r="X34" s="87"/>
      <c r="Y34" s="87"/>
      <c r="Z34" s="87"/>
      <c r="AA34" s="87"/>
      <c r="AB34" s="87"/>
      <c r="AC34" s="87"/>
      <c r="AD34" s="87"/>
      <c r="AE34" s="87"/>
      <c r="AF34" s="87">
        <v>1</v>
      </c>
      <c r="AG34" s="105"/>
      <c r="AH34" s="114" t="s">
        <v>99</v>
      </c>
      <c r="AI34" s="161" t="s">
        <v>260</v>
      </c>
      <c r="AJ34" s="82" t="s">
        <v>100</v>
      </c>
      <c r="AK34" s="87" t="s">
        <v>195</v>
      </c>
      <c r="AL34" s="82" t="s">
        <v>184</v>
      </c>
      <c r="AM34" s="120" t="s">
        <v>259</v>
      </c>
      <c r="AN34" s="82" t="s">
        <v>101</v>
      </c>
    </row>
    <row r="35" spans="1:45" x14ac:dyDescent="0.2">
      <c r="A35" s="81"/>
      <c r="B35" s="81"/>
      <c r="C35" s="81"/>
      <c r="D35" s="81"/>
      <c r="E35" s="81"/>
      <c r="F35" s="82"/>
      <c r="G35" s="82"/>
      <c r="H35" s="82"/>
      <c r="I35" s="82"/>
      <c r="J35" s="102"/>
      <c r="K35" s="104"/>
      <c r="L35" s="87"/>
      <c r="M35" s="87"/>
      <c r="N35" s="105"/>
      <c r="O35" s="104"/>
      <c r="P35" s="87"/>
      <c r="Q35" s="87"/>
      <c r="R35" s="87"/>
      <c r="S35" s="87"/>
      <c r="T35" s="105"/>
      <c r="U35" s="104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105"/>
      <c r="AH35" s="114"/>
      <c r="AI35" s="161"/>
      <c r="AJ35" s="82"/>
      <c r="AK35" s="82"/>
      <c r="AL35" s="82"/>
      <c r="AM35" s="82"/>
      <c r="AN35" s="82"/>
    </row>
    <row r="36" spans="1:45" ht="25.5" customHeight="1" x14ac:dyDescent="0.2">
      <c r="A36" s="89" t="s">
        <v>106</v>
      </c>
      <c r="B36" s="81" t="s">
        <v>207</v>
      </c>
      <c r="C36" s="81" t="s">
        <v>107</v>
      </c>
      <c r="D36" s="81" t="s">
        <v>88</v>
      </c>
      <c r="E36" s="89" t="s">
        <v>118</v>
      </c>
      <c r="F36" s="82">
        <v>2</v>
      </c>
      <c r="G36" s="90">
        <v>2</v>
      </c>
      <c r="H36" s="90"/>
      <c r="I36" s="90"/>
      <c r="J36" s="175" t="s">
        <v>271</v>
      </c>
      <c r="K36" s="176"/>
      <c r="L36" s="118"/>
      <c r="M36" s="118"/>
      <c r="N36" s="177"/>
      <c r="O36" s="176"/>
      <c r="P36" s="118"/>
      <c r="Q36" s="118"/>
      <c r="R36" s="118"/>
      <c r="S36" s="118"/>
      <c r="T36" s="177"/>
      <c r="U36" s="176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77"/>
      <c r="AH36" s="178" t="s">
        <v>108</v>
      </c>
      <c r="AI36" s="161" t="s">
        <v>260</v>
      </c>
      <c r="AJ36" s="90" t="s">
        <v>100</v>
      </c>
      <c r="AK36" s="118" t="s">
        <v>272</v>
      </c>
      <c r="AL36" s="118" t="s">
        <v>177</v>
      </c>
      <c r="AM36" s="118" t="s">
        <v>259</v>
      </c>
      <c r="AN36" s="90" t="s">
        <v>101</v>
      </c>
      <c r="AO36" s="91"/>
      <c r="AP36" s="92"/>
      <c r="AQ36" s="93"/>
      <c r="AR36" s="93"/>
      <c r="AS36" s="94"/>
    </row>
    <row r="37" spans="1:45" ht="29.25" customHeight="1" x14ac:dyDescent="0.2">
      <c r="A37" s="89" t="s">
        <v>106</v>
      </c>
      <c r="B37" s="81" t="s">
        <v>207</v>
      </c>
      <c r="C37" s="81" t="s">
        <v>107</v>
      </c>
      <c r="D37" s="81" t="s">
        <v>88</v>
      </c>
      <c r="E37" s="89" t="s">
        <v>102</v>
      </c>
      <c r="F37" s="82">
        <v>2</v>
      </c>
      <c r="G37" s="90">
        <v>2</v>
      </c>
      <c r="H37" s="90"/>
      <c r="I37" s="90"/>
      <c r="J37" s="182" t="s">
        <v>275</v>
      </c>
      <c r="K37" s="176"/>
      <c r="L37" s="118"/>
      <c r="M37" s="118"/>
      <c r="N37" s="177"/>
      <c r="O37" s="176"/>
      <c r="P37" s="118"/>
      <c r="Q37" s="118"/>
      <c r="R37" s="118"/>
      <c r="S37" s="118"/>
      <c r="T37" s="177"/>
      <c r="U37" s="176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77"/>
      <c r="AH37" s="178"/>
      <c r="AI37" s="161"/>
      <c r="AJ37" s="90"/>
      <c r="AK37" s="118" t="s">
        <v>272</v>
      </c>
      <c r="AL37" s="118" t="s">
        <v>177</v>
      </c>
      <c r="AM37" s="181" t="s">
        <v>259</v>
      </c>
      <c r="AN37" s="90" t="s">
        <v>101</v>
      </c>
      <c r="AO37" s="91"/>
      <c r="AP37" s="92"/>
      <c r="AQ37" s="93"/>
      <c r="AR37" s="93"/>
      <c r="AS37" s="94"/>
    </row>
    <row r="38" spans="1:45" ht="27" customHeight="1" x14ac:dyDescent="0.2">
      <c r="A38" s="81" t="s">
        <v>19</v>
      </c>
      <c r="B38" s="81" t="s">
        <v>207</v>
      </c>
      <c r="C38" s="81" t="s">
        <v>107</v>
      </c>
      <c r="D38" s="81" t="s">
        <v>88</v>
      </c>
      <c r="E38" s="83" t="s">
        <v>109</v>
      </c>
      <c r="F38" s="82">
        <f t="shared" ref="F38:F42" si="1">SUM(G38:I38)</f>
        <v>1</v>
      </c>
      <c r="G38" s="82">
        <v>1</v>
      </c>
      <c r="H38" s="82"/>
      <c r="I38" s="82"/>
      <c r="J38" s="102" t="s">
        <v>110</v>
      </c>
      <c r="K38" s="104"/>
      <c r="L38" s="87">
        <v>1</v>
      </c>
      <c r="M38" s="87"/>
      <c r="N38" s="105"/>
      <c r="O38" s="104"/>
      <c r="P38" s="87"/>
      <c r="Q38" s="87">
        <v>1</v>
      </c>
      <c r="R38" s="87"/>
      <c r="S38" s="87">
        <v>1</v>
      </c>
      <c r="T38" s="105"/>
      <c r="U38" s="104"/>
      <c r="V38" s="87"/>
      <c r="W38" s="87"/>
      <c r="X38" s="87"/>
      <c r="Y38" s="87"/>
      <c r="Z38" s="87"/>
      <c r="AA38" s="87">
        <v>1</v>
      </c>
      <c r="AB38" s="87"/>
      <c r="AC38" s="87"/>
      <c r="AD38" s="87"/>
      <c r="AE38" s="87"/>
      <c r="AF38" s="87"/>
      <c r="AG38" s="105"/>
      <c r="AH38" s="113" t="s">
        <v>108</v>
      </c>
      <c r="AI38" s="161" t="s">
        <v>260</v>
      </c>
      <c r="AJ38" s="82" t="s">
        <v>105</v>
      </c>
      <c r="AK38" s="82" t="s">
        <v>197</v>
      </c>
      <c r="AL38" s="82" t="s">
        <v>184</v>
      </c>
      <c r="AM38" s="120" t="s">
        <v>259</v>
      </c>
      <c r="AN38" s="82" t="s">
        <v>101</v>
      </c>
    </row>
    <row r="39" spans="1:45" ht="27" customHeight="1" x14ac:dyDescent="0.2">
      <c r="A39" s="83" t="s">
        <v>111</v>
      </c>
      <c r="B39" s="81" t="s">
        <v>207</v>
      </c>
      <c r="C39" s="83" t="s">
        <v>169</v>
      </c>
      <c r="D39" s="81" t="s">
        <v>165</v>
      </c>
      <c r="E39" s="81" t="s">
        <v>98</v>
      </c>
      <c r="F39" s="82">
        <f t="shared" si="1"/>
        <v>6</v>
      </c>
      <c r="G39" s="82">
        <v>2</v>
      </c>
      <c r="H39" s="82">
        <v>4</v>
      </c>
      <c r="I39" s="82"/>
      <c r="J39" s="103" t="s">
        <v>91</v>
      </c>
      <c r="K39" s="106">
        <v>4</v>
      </c>
      <c r="L39" s="82"/>
      <c r="M39" s="82">
        <v>0</v>
      </c>
      <c r="N39" s="107">
        <v>2</v>
      </c>
      <c r="O39" s="106"/>
      <c r="P39" s="82"/>
      <c r="Q39" s="82"/>
      <c r="R39" s="82">
        <v>4</v>
      </c>
      <c r="S39" s="82"/>
      <c r="T39" s="107">
        <v>2</v>
      </c>
      <c r="U39" s="106"/>
      <c r="V39" s="82"/>
      <c r="W39" s="82">
        <v>4</v>
      </c>
      <c r="X39" s="82"/>
      <c r="Y39" s="82"/>
      <c r="Z39" s="82"/>
      <c r="AA39" s="82"/>
      <c r="AB39" s="82"/>
      <c r="AC39" s="82"/>
      <c r="AD39" s="82"/>
      <c r="AE39" s="82">
        <v>2</v>
      </c>
      <c r="AF39" s="82"/>
      <c r="AG39" s="107"/>
      <c r="AH39" s="114" t="s">
        <v>112</v>
      </c>
      <c r="AI39" s="161" t="s">
        <v>260</v>
      </c>
      <c r="AJ39" s="82" t="s">
        <v>113</v>
      </c>
      <c r="AK39" s="116" t="s">
        <v>193</v>
      </c>
      <c r="AL39" s="82" t="s">
        <v>184</v>
      </c>
      <c r="AM39" s="120" t="s">
        <v>259</v>
      </c>
      <c r="AN39" s="82" t="s">
        <v>101</v>
      </c>
      <c r="AP39" s="84"/>
      <c r="AQ39" s="84"/>
      <c r="AR39" s="84"/>
      <c r="AS39" s="84"/>
    </row>
    <row r="40" spans="1:45" ht="28.5" x14ac:dyDescent="0.2">
      <c r="A40" s="83" t="s">
        <v>111</v>
      </c>
      <c r="B40" s="81" t="s">
        <v>207</v>
      </c>
      <c r="C40" s="83" t="s">
        <v>169</v>
      </c>
      <c r="D40" s="81" t="s">
        <v>165</v>
      </c>
      <c r="E40" s="81" t="s">
        <v>102</v>
      </c>
      <c r="F40" s="82">
        <f t="shared" si="1"/>
        <v>4</v>
      </c>
      <c r="G40" s="82">
        <v>4</v>
      </c>
      <c r="H40" s="82"/>
      <c r="I40" s="82"/>
      <c r="J40" s="102" t="s">
        <v>114</v>
      </c>
      <c r="K40" s="104"/>
      <c r="L40" s="87"/>
      <c r="M40" s="87"/>
      <c r="N40" s="105"/>
      <c r="O40" s="104"/>
      <c r="P40" s="87"/>
      <c r="Q40" s="87"/>
      <c r="R40" s="87"/>
      <c r="S40" s="87"/>
      <c r="T40" s="105"/>
      <c r="U40" s="104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105"/>
      <c r="AH40" s="114" t="s">
        <v>182</v>
      </c>
      <c r="AI40" s="161" t="s">
        <v>260</v>
      </c>
      <c r="AJ40" s="82" t="s">
        <v>100</v>
      </c>
      <c r="AK40" s="82" t="s">
        <v>332</v>
      </c>
      <c r="AL40" s="82" t="s">
        <v>184</v>
      </c>
      <c r="AM40" s="120" t="s">
        <v>259</v>
      </c>
      <c r="AN40" s="82" t="s">
        <v>101</v>
      </c>
    </row>
    <row r="41" spans="1:45" ht="30.75" customHeight="1" x14ac:dyDescent="0.2">
      <c r="A41" s="83" t="s">
        <v>111</v>
      </c>
      <c r="B41" s="81" t="s">
        <v>207</v>
      </c>
      <c r="C41" s="83" t="s">
        <v>169</v>
      </c>
      <c r="D41" s="81" t="s">
        <v>165</v>
      </c>
      <c r="E41" s="83" t="s">
        <v>109</v>
      </c>
      <c r="F41" s="82">
        <f t="shared" si="1"/>
        <v>4</v>
      </c>
      <c r="G41" s="82">
        <v>2</v>
      </c>
      <c r="H41" s="82">
        <v>2</v>
      </c>
      <c r="I41" s="82"/>
      <c r="J41" s="102" t="s">
        <v>115</v>
      </c>
      <c r="K41" s="104">
        <v>2</v>
      </c>
      <c r="L41" s="87">
        <v>4</v>
      </c>
      <c r="M41" s="87">
        <v>2</v>
      </c>
      <c r="N41" s="105"/>
      <c r="O41" s="104">
        <v>2</v>
      </c>
      <c r="P41" s="87">
        <v>2</v>
      </c>
      <c r="Q41" s="87">
        <v>2</v>
      </c>
      <c r="R41" s="87"/>
      <c r="S41" s="87">
        <v>2</v>
      </c>
      <c r="T41" s="105"/>
      <c r="U41" s="104"/>
      <c r="V41" s="87"/>
      <c r="W41" s="87">
        <v>2</v>
      </c>
      <c r="X41" s="87"/>
      <c r="Y41" s="87"/>
      <c r="Z41" s="87"/>
      <c r="AA41" s="87"/>
      <c r="AB41" s="87">
        <v>2</v>
      </c>
      <c r="AC41" s="87"/>
      <c r="AD41" s="87"/>
      <c r="AE41" s="87"/>
      <c r="AF41" s="87"/>
      <c r="AG41" s="105"/>
      <c r="AH41" s="114" t="s">
        <v>116</v>
      </c>
      <c r="AI41" s="161" t="s">
        <v>260</v>
      </c>
      <c r="AJ41" s="82" t="s">
        <v>105</v>
      </c>
      <c r="AK41" s="87" t="s">
        <v>194</v>
      </c>
      <c r="AL41" s="82" t="s">
        <v>184</v>
      </c>
      <c r="AM41" s="120" t="s">
        <v>259</v>
      </c>
      <c r="AN41" s="82" t="s">
        <v>101</v>
      </c>
      <c r="AP41" s="84"/>
      <c r="AQ41" s="84"/>
      <c r="AR41" s="84"/>
      <c r="AS41" s="84"/>
    </row>
    <row r="42" spans="1:45" ht="28.5" x14ac:dyDescent="0.2">
      <c r="A42" s="81" t="s">
        <v>117</v>
      </c>
      <c r="B42" s="81" t="s">
        <v>207</v>
      </c>
      <c r="C42" s="81" t="s">
        <v>107</v>
      </c>
      <c r="D42" s="81" t="s">
        <v>88</v>
      </c>
      <c r="E42" s="81" t="s">
        <v>118</v>
      </c>
      <c r="F42" s="82">
        <f t="shared" si="1"/>
        <v>2</v>
      </c>
      <c r="G42" s="82">
        <v>2</v>
      </c>
      <c r="H42" s="82"/>
      <c r="I42" s="82"/>
      <c r="J42" s="102" t="s">
        <v>119</v>
      </c>
      <c r="K42" s="104"/>
      <c r="L42" s="87"/>
      <c r="M42" s="87"/>
      <c r="N42" s="105"/>
      <c r="O42" s="104"/>
      <c r="P42" s="87"/>
      <c r="Q42" s="87"/>
      <c r="R42" s="87"/>
      <c r="S42" s="87"/>
      <c r="T42" s="105"/>
      <c r="U42" s="104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105"/>
      <c r="AH42" s="114" t="s">
        <v>267</v>
      </c>
      <c r="AI42" s="161" t="s">
        <v>260</v>
      </c>
      <c r="AJ42" s="82" t="s">
        <v>120</v>
      </c>
      <c r="AK42" s="82" t="s">
        <v>188</v>
      </c>
      <c r="AL42" s="82" t="s">
        <v>184</v>
      </c>
      <c r="AM42" s="120" t="s">
        <v>259</v>
      </c>
      <c r="AN42" s="82" t="s">
        <v>101</v>
      </c>
      <c r="AP42" s="84"/>
      <c r="AQ42" s="84"/>
      <c r="AR42" s="84"/>
      <c r="AS42" s="84"/>
    </row>
    <row r="43" spans="1:45" ht="42.75" x14ac:dyDescent="0.2">
      <c r="A43" s="83" t="s">
        <v>22</v>
      </c>
      <c r="B43" s="81" t="s">
        <v>207</v>
      </c>
      <c r="C43" s="81" t="s">
        <v>107</v>
      </c>
      <c r="D43" s="164" t="s">
        <v>228</v>
      </c>
      <c r="E43" s="81" t="s">
        <v>102</v>
      </c>
      <c r="F43" s="82">
        <v>3</v>
      </c>
      <c r="G43" s="82">
        <v>3</v>
      </c>
      <c r="H43" s="82"/>
      <c r="I43" s="82"/>
      <c r="J43" s="102" t="s">
        <v>121</v>
      </c>
      <c r="K43" s="104"/>
      <c r="L43" s="87"/>
      <c r="M43" s="87"/>
      <c r="N43" s="105"/>
      <c r="O43" s="104"/>
      <c r="P43" s="87"/>
      <c r="Q43" s="87"/>
      <c r="R43" s="87"/>
      <c r="S43" s="87"/>
      <c r="T43" s="105"/>
      <c r="U43" s="104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105"/>
      <c r="AH43" s="114" t="s">
        <v>104</v>
      </c>
      <c r="AI43" s="161" t="s">
        <v>260</v>
      </c>
      <c r="AJ43" s="82" t="s">
        <v>159</v>
      </c>
      <c r="AK43" s="82" t="s">
        <v>198</v>
      </c>
      <c r="AL43" s="82" t="s">
        <v>184</v>
      </c>
      <c r="AM43" s="120" t="s">
        <v>259</v>
      </c>
      <c r="AN43" s="82" t="s">
        <v>101</v>
      </c>
      <c r="AP43" s="84"/>
      <c r="AQ43" s="84"/>
      <c r="AR43" s="84"/>
      <c r="AS43" s="84"/>
    </row>
    <row r="44" spans="1:45" ht="29.25" thickBot="1" x14ac:dyDescent="0.25">
      <c r="A44" s="83" t="s">
        <v>122</v>
      </c>
      <c r="B44" s="81" t="s">
        <v>207</v>
      </c>
      <c r="C44" s="81" t="s">
        <v>107</v>
      </c>
      <c r="D44" s="89" t="s">
        <v>88</v>
      </c>
      <c r="E44" s="83" t="s">
        <v>109</v>
      </c>
      <c r="F44" s="82">
        <v>3</v>
      </c>
      <c r="G44" s="82"/>
      <c r="H44" s="82">
        <v>3</v>
      </c>
      <c r="I44" s="82">
        <v>1</v>
      </c>
      <c r="J44" s="102" t="s">
        <v>91</v>
      </c>
      <c r="K44" s="138">
        <v>3</v>
      </c>
      <c r="L44" s="139">
        <v>3</v>
      </c>
      <c r="M44" s="140"/>
      <c r="N44" s="141"/>
      <c r="O44" s="142">
        <v>3</v>
      </c>
      <c r="P44" s="143">
        <v>3</v>
      </c>
      <c r="Q44" s="143">
        <v>3</v>
      </c>
      <c r="R44" s="143"/>
      <c r="S44" s="143"/>
      <c r="T44" s="141"/>
      <c r="U44" s="142"/>
      <c r="V44" s="143"/>
      <c r="W44" s="143">
        <v>3</v>
      </c>
      <c r="X44" s="143"/>
      <c r="Y44" s="143"/>
      <c r="Z44" s="143"/>
      <c r="AA44" s="143"/>
      <c r="AB44" s="143"/>
      <c r="AC44" s="143"/>
      <c r="AD44" s="143"/>
      <c r="AE44" s="143"/>
      <c r="AF44" s="143"/>
      <c r="AG44" s="141"/>
      <c r="AH44" s="114" t="s">
        <v>123</v>
      </c>
      <c r="AI44" s="161" t="s">
        <v>260</v>
      </c>
      <c r="AJ44" s="82" t="s">
        <v>159</v>
      </c>
      <c r="AK44" s="82" t="s">
        <v>199</v>
      </c>
      <c r="AL44" s="82" t="s">
        <v>200</v>
      </c>
      <c r="AM44" s="120" t="s">
        <v>259</v>
      </c>
      <c r="AN44" s="82" t="s">
        <v>101</v>
      </c>
    </row>
    <row r="45" spans="1:45" ht="15.75" thickTop="1" x14ac:dyDescent="0.2">
      <c r="A45" s="134"/>
      <c r="B45" s="135"/>
      <c r="C45" s="135"/>
      <c r="D45" s="135"/>
      <c r="E45" s="136" t="s">
        <v>85</v>
      </c>
      <c r="F45" s="79">
        <f>SUM(F5:F44)</f>
        <v>111</v>
      </c>
      <c r="G45" s="79">
        <f>SUM(G5:G44)</f>
        <v>63</v>
      </c>
      <c r="H45" s="79">
        <f>SUM(H5:H44)</f>
        <v>45</v>
      </c>
      <c r="I45" s="79">
        <f>SUM(I5:I44)</f>
        <v>2</v>
      </c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</row>
    <row r="46" spans="1:45" x14ac:dyDescent="0.2">
      <c r="E46" s="84"/>
    </row>
    <row r="47" spans="1:45" x14ac:dyDescent="0.2">
      <c r="E47" s="84"/>
    </row>
    <row r="48" spans="1:45" x14ac:dyDescent="0.2">
      <c r="E48" s="84"/>
    </row>
    <row r="49" spans="5:5" x14ac:dyDescent="0.2">
      <c r="E49" s="84"/>
    </row>
  </sheetData>
  <sortState xmlns:xlrd2="http://schemas.microsoft.com/office/spreadsheetml/2017/richdata2" ref="A6:AQ44">
    <sortCondition ref="B6:B44"/>
    <sortCondition ref="A6:A44"/>
  </sortState>
  <mergeCells count="10"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</mergeCells>
  <printOptions horizontalCentered="1" verticalCentered="1"/>
  <pageMargins left="0.2" right="0.2" top="0.25" bottom="0.25" header="0.3" footer="0.3"/>
  <pageSetup paperSize="17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>
      <selection activeCell="B12" sqref="B12:B18"/>
    </sheetView>
  </sheetViews>
  <sheetFormatPr defaultRowHeight="15" x14ac:dyDescent="0.25"/>
  <cols>
    <col min="1" max="1" width="19.42578125" customWidth="1"/>
    <col min="2" max="2" width="25.28515625" customWidth="1"/>
    <col min="3" max="3" width="28.140625" customWidth="1"/>
  </cols>
  <sheetData>
    <row r="1" spans="1:3" ht="21" x14ac:dyDescent="0.35">
      <c r="A1" s="211" t="s">
        <v>23</v>
      </c>
      <c r="B1" s="212"/>
      <c r="C1" s="213"/>
    </row>
    <row r="2" spans="1:3" x14ac:dyDescent="0.25">
      <c r="A2" s="30"/>
      <c r="C2" s="31"/>
    </row>
    <row r="3" spans="1:3" ht="15.75" x14ac:dyDescent="0.25">
      <c r="A3" s="32" t="s">
        <v>8</v>
      </c>
      <c r="B3" s="1" t="s">
        <v>7</v>
      </c>
      <c r="C3" s="33" t="s">
        <v>6</v>
      </c>
    </row>
    <row r="4" spans="1:3" x14ac:dyDescent="0.25">
      <c r="A4" s="34" t="s">
        <v>9</v>
      </c>
      <c r="B4" s="2" t="s">
        <v>269</v>
      </c>
      <c r="C4" s="35" t="s">
        <v>10</v>
      </c>
    </row>
    <row r="5" spans="1:3" x14ac:dyDescent="0.25">
      <c r="A5" s="34" t="s">
        <v>9</v>
      </c>
      <c r="B5" s="2" t="s">
        <v>269</v>
      </c>
      <c r="C5" s="35" t="s">
        <v>11</v>
      </c>
    </row>
    <row r="6" spans="1:3" x14ac:dyDescent="0.25">
      <c r="A6" s="34" t="s">
        <v>9</v>
      </c>
      <c r="B6" s="2" t="s">
        <v>269</v>
      </c>
      <c r="C6" s="35" t="s">
        <v>12</v>
      </c>
    </row>
    <row r="7" spans="1:3" x14ac:dyDescent="0.25">
      <c r="A7" s="34" t="s">
        <v>9</v>
      </c>
      <c r="B7" s="2" t="s">
        <v>269</v>
      </c>
      <c r="C7" s="35" t="s">
        <v>24</v>
      </c>
    </row>
    <row r="8" spans="1:3" x14ac:dyDescent="0.25">
      <c r="A8" s="34" t="s">
        <v>9</v>
      </c>
      <c r="B8" s="2" t="s">
        <v>269</v>
      </c>
      <c r="C8" s="35" t="s">
        <v>13</v>
      </c>
    </row>
    <row r="9" spans="1:3" x14ac:dyDescent="0.25">
      <c r="A9" s="34" t="s">
        <v>9</v>
      </c>
      <c r="B9" s="2" t="s">
        <v>269</v>
      </c>
      <c r="C9" s="35" t="s">
        <v>27</v>
      </c>
    </row>
    <row r="10" spans="1:3" x14ac:dyDescent="0.25">
      <c r="A10" s="34" t="s">
        <v>9</v>
      </c>
      <c r="B10" s="2" t="s">
        <v>269</v>
      </c>
      <c r="C10" s="35" t="s">
        <v>14</v>
      </c>
    </row>
    <row r="11" spans="1:3" x14ac:dyDescent="0.25">
      <c r="A11" s="34" t="s">
        <v>9</v>
      </c>
      <c r="B11" s="2" t="s">
        <v>269</v>
      </c>
      <c r="C11" s="35" t="s">
        <v>15</v>
      </c>
    </row>
    <row r="12" spans="1:3" x14ac:dyDescent="0.25">
      <c r="A12" s="36" t="s">
        <v>0</v>
      </c>
      <c r="B12" s="3" t="s">
        <v>73</v>
      </c>
      <c r="C12" s="37" t="s">
        <v>4</v>
      </c>
    </row>
    <row r="13" spans="1:3" x14ac:dyDescent="0.25">
      <c r="A13" s="36" t="s">
        <v>0</v>
      </c>
      <c r="B13" s="3" t="s">
        <v>73</v>
      </c>
      <c r="C13" s="37" t="s">
        <v>3</v>
      </c>
    </row>
    <row r="14" spans="1:3" x14ac:dyDescent="0.25">
      <c r="A14" s="36" t="s">
        <v>0</v>
      </c>
      <c r="B14" s="3" t="s">
        <v>73</v>
      </c>
      <c r="C14" s="37" t="s">
        <v>2</v>
      </c>
    </row>
    <row r="15" spans="1:3" x14ac:dyDescent="0.25">
      <c r="A15" s="36" t="s">
        <v>0</v>
      </c>
      <c r="B15" s="3" t="s">
        <v>73</v>
      </c>
      <c r="C15" s="37" t="s">
        <v>5</v>
      </c>
    </row>
    <row r="16" spans="1:3" x14ac:dyDescent="0.25">
      <c r="A16" s="36" t="s">
        <v>0</v>
      </c>
      <c r="B16" s="3" t="s">
        <v>73</v>
      </c>
      <c r="C16" s="37" t="s">
        <v>26</v>
      </c>
    </row>
    <row r="17" spans="1:3" x14ac:dyDescent="0.25">
      <c r="A17" s="36" t="s">
        <v>0</v>
      </c>
      <c r="B17" s="3" t="s">
        <v>73</v>
      </c>
      <c r="C17" s="37" t="s">
        <v>1</v>
      </c>
    </row>
    <row r="18" spans="1:3" x14ac:dyDescent="0.25">
      <c r="A18" s="36" t="s">
        <v>0</v>
      </c>
      <c r="B18" s="3" t="s">
        <v>73</v>
      </c>
      <c r="C18" s="37" t="s">
        <v>25</v>
      </c>
    </row>
    <row r="19" spans="1:3" x14ac:dyDescent="0.25">
      <c r="A19" s="38" t="s">
        <v>16</v>
      </c>
      <c r="B19" s="4" t="s">
        <v>62</v>
      </c>
      <c r="C19" s="39" t="s">
        <v>17</v>
      </c>
    </row>
    <row r="20" spans="1:3" x14ac:dyDescent="0.25">
      <c r="A20" s="38" t="s">
        <v>16</v>
      </c>
      <c r="B20" s="4" t="s">
        <v>62</v>
      </c>
      <c r="C20" s="39" t="s">
        <v>18</v>
      </c>
    </row>
    <row r="21" spans="1:3" x14ac:dyDescent="0.25">
      <c r="A21" s="38" t="s">
        <v>16</v>
      </c>
      <c r="B21" s="4" t="s">
        <v>62</v>
      </c>
      <c r="C21" s="39" t="s">
        <v>19</v>
      </c>
    </row>
    <row r="22" spans="1:3" x14ac:dyDescent="0.25">
      <c r="A22" s="38" t="s">
        <v>16</v>
      </c>
      <c r="B22" s="4" t="s">
        <v>62</v>
      </c>
      <c r="C22" s="39" t="s">
        <v>75</v>
      </c>
    </row>
    <row r="23" spans="1:3" x14ac:dyDescent="0.25">
      <c r="A23" s="38" t="s">
        <v>16</v>
      </c>
      <c r="B23" s="4" t="s">
        <v>62</v>
      </c>
      <c r="C23" s="39" t="s">
        <v>20</v>
      </c>
    </row>
    <row r="24" spans="1:3" x14ac:dyDescent="0.25">
      <c r="A24" s="38" t="s">
        <v>16</v>
      </c>
      <c r="B24" s="4" t="s">
        <v>62</v>
      </c>
      <c r="C24" s="39" t="s">
        <v>21</v>
      </c>
    </row>
    <row r="25" spans="1:3" x14ac:dyDescent="0.25">
      <c r="A25" s="38" t="s">
        <v>16</v>
      </c>
      <c r="B25" s="4" t="s">
        <v>62</v>
      </c>
      <c r="C25" s="39" t="s">
        <v>50</v>
      </c>
    </row>
    <row r="26" spans="1:3" x14ac:dyDescent="0.25">
      <c r="A26" s="38" t="s">
        <v>16</v>
      </c>
      <c r="B26" s="4" t="s">
        <v>62</v>
      </c>
      <c r="C26" s="39" t="s">
        <v>22</v>
      </c>
    </row>
    <row r="27" spans="1:3" x14ac:dyDescent="0.25">
      <c r="A27" s="38" t="s">
        <v>16</v>
      </c>
      <c r="B27" s="4" t="s">
        <v>62</v>
      </c>
      <c r="C27" s="39" t="s">
        <v>226</v>
      </c>
    </row>
    <row r="28" spans="1:3" ht="15.75" thickBot="1" x14ac:dyDescent="0.3">
      <c r="A28" s="40" t="s">
        <v>67</v>
      </c>
      <c r="B28" s="41" t="s">
        <v>245</v>
      </c>
      <c r="C28" s="42" t="s">
        <v>1</v>
      </c>
    </row>
  </sheetData>
  <sortState xmlns:xlrd2="http://schemas.microsoft.com/office/spreadsheetml/2017/richdata2" ref="A9:C14">
    <sortCondition ref="C9:C14"/>
  </sortState>
  <mergeCells count="1">
    <mergeCell ref="A1:C1"/>
  </mergeCells>
  <printOptions horizontalCentered="1"/>
  <pageMargins left="0.45" right="0.45" top="0.75" bottom="0.75" header="0.3" footer="0.3"/>
  <pageSetup scale="1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workbookViewId="0">
      <selection activeCell="A3" sqref="A3"/>
    </sheetView>
  </sheetViews>
  <sheetFormatPr defaultRowHeight="15" x14ac:dyDescent="0.25"/>
  <cols>
    <col min="1" max="1" width="22.7109375" customWidth="1"/>
    <col min="2" max="2" width="21.140625" customWidth="1"/>
    <col min="3" max="3" width="31.28515625" customWidth="1"/>
    <col min="4" max="4" width="21.7109375" customWidth="1"/>
    <col min="5" max="5" width="24.85546875" customWidth="1"/>
    <col min="6" max="6" width="23.140625" customWidth="1"/>
    <col min="7" max="7" width="21.140625" customWidth="1"/>
    <col min="8" max="8" width="20.28515625" customWidth="1"/>
  </cols>
  <sheetData>
    <row r="1" spans="1:8" ht="21" x14ac:dyDescent="0.35">
      <c r="A1" s="215" t="s">
        <v>44</v>
      </c>
      <c r="B1" s="216"/>
      <c r="C1" s="216"/>
      <c r="D1" s="216"/>
      <c r="E1" s="216"/>
      <c r="F1" s="216"/>
      <c r="G1" s="216"/>
      <c r="H1" s="217"/>
    </row>
    <row r="2" spans="1:8" ht="21" x14ac:dyDescent="0.35">
      <c r="A2" s="214" t="s">
        <v>270</v>
      </c>
      <c r="B2" s="214"/>
      <c r="C2" s="214"/>
      <c r="D2" s="214"/>
      <c r="E2" s="214"/>
      <c r="F2" s="214"/>
      <c r="G2" s="214"/>
      <c r="H2" s="214"/>
    </row>
    <row r="3" spans="1:8" ht="21" x14ac:dyDescent="0.35">
      <c r="A3" s="9"/>
      <c r="B3" s="9"/>
      <c r="C3" s="9"/>
      <c r="D3" s="9"/>
      <c r="E3" s="9"/>
      <c r="F3" s="9"/>
      <c r="G3" s="9"/>
      <c r="H3" s="9"/>
    </row>
    <row r="4" spans="1:8" ht="15.75" x14ac:dyDescent="0.25">
      <c r="A4" s="14" t="s">
        <v>8</v>
      </c>
      <c r="B4" s="14" t="s">
        <v>7</v>
      </c>
      <c r="C4" s="14" t="s">
        <v>6</v>
      </c>
      <c r="D4" s="14" t="s">
        <v>223</v>
      </c>
      <c r="E4" s="14" t="s">
        <v>43</v>
      </c>
      <c r="F4" s="14" t="s">
        <v>55</v>
      </c>
      <c r="G4" s="14" t="s">
        <v>56</v>
      </c>
    </row>
    <row r="5" spans="1:8" x14ac:dyDescent="0.25">
      <c r="A5" s="15" t="s">
        <v>9</v>
      </c>
      <c r="B5" s="5" t="s">
        <v>269</v>
      </c>
      <c r="C5" s="5" t="s">
        <v>11</v>
      </c>
      <c r="D5" s="11" t="s">
        <v>220</v>
      </c>
      <c r="E5" s="11" t="s">
        <v>279</v>
      </c>
      <c r="F5" s="15" t="s">
        <v>57</v>
      </c>
      <c r="G5" s="15" t="s">
        <v>59</v>
      </c>
    </row>
    <row r="6" spans="1:8" x14ac:dyDescent="0.25">
      <c r="A6" s="15" t="s">
        <v>9</v>
      </c>
      <c r="B6" s="5" t="s">
        <v>269</v>
      </c>
      <c r="C6" s="5" t="s">
        <v>11</v>
      </c>
      <c r="D6" s="11" t="s">
        <v>220</v>
      </c>
      <c r="E6" s="11" t="s">
        <v>280</v>
      </c>
      <c r="F6" s="15" t="s">
        <v>57</v>
      </c>
      <c r="G6" s="15" t="s">
        <v>59</v>
      </c>
    </row>
    <row r="7" spans="1:8" x14ac:dyDescent="0.25">
      <c r="A7" s="15" t="s">
        <v>9</v>
      </c>
      <c r="B7" s="5" t="s">
        <v>269</v>
      </c>
      <c r="C7" s="5" t="s">
        <v>283</v>
      </c>
      <c r="D7" s="11" t="s">
        <v>220</v>
      </c>
      <c r="E7" s="11" t="s">
        <v>35</v>
      </c>
      <c r="F7" s="15" t="s">
        <v>57</v>
      </c>
      <c r="G7" s="15" t="s">
        <v>59</v>
      </c>
    </row>
    <row r="8" spans="1:8" x14ac:dyDescent="0.25">
      <c r="A8" s="15" t="s">
        <v>9</v>
      </c>
      <c r="B8" s="5" t="s">
        <v>269</v>
      </c>
      <c r="C8" t="s">
        <v>241</v>
      </c>
      <c r="D8" s="11" t="s">
        <v>222</v>
      </c>
      <c r="E8" s="11" t="s">
        <v>30</v>
      </c>
      <c r="F8" s="15" t="s">
        <v>57</v>
      </c>
      <c r="G8" s="15" t="s">
        <v>59</v>
      </c>
    </row>
    <row r="9" spans="1:8" x14ac:dyDescent="0.25">
      <c r="A9" s="15" t="s">
        <v>9</v>
      </c>
      <c r="B9" s="5" t="s">
        <v>269</v>
      </c>
      <c r="C9" s="5" t="s">
        <v>317</v>
      </c>
      <c r="D9" s="11" t="s">
        <v>220</v>
      </c>
      <c r="E9" s="11" t="s">
        <v>281</v>
      </c>
      <c r="F9" s="15" t="s">
        <v>57</v>
      </c>
      <c r="G9" s="15" t="s">
        <v>59</v>
      </c>
    </row>
    <row r="10" spans="1:8" x14ac:dyDescent="0.25">
      <c r="A10" s="15" t="s">
        <v>9</v>
      </c>
      <c r="B10" s="5" t="s">
        <v>269</v>
      </c>
      <c r="C10" s="5" t="s">
        <v>239</v>
      </c>
      <c r="D10" s="11" t="s">
        <v>220</v>
      </c>
      <c r="E10" s="11" t="s">
        <v>318</v>
      </c>
      <c r="F10" s="15" t="s">
        <v>57</v>
      </c>
      <c r="G10" s="15" t="s">
        <v>319</v>
      </c>
    </row>
    <row r="11" spans="1:8" x14ac:dyDescent="0.25">
      <c r="A11" s="15" t="s">
        <v>9</v>
      </c>
      <c r="B11" s="5" t="s">
        <v>269</v>
      </c>
      <c r="C11" s="5" t="s">
        <v>316</v>
      </c>
      <c r="D11" s="11" t="s">
        <v>220</v>
      </c>
      <c r="E11" s="11" t="s">
        <v>49</v>
      </c>
      <c r="F11" s="15" t="s">
        <v>57</v>
      </c>
      <c r="G11" s="15" t="s">
        <v>59</v>
      </c>
    </row>
    <row r="12" spans="1:8" x14ac:dyDescent="0.25">
      <c r="A12" s="15" t="s">
        <v>9</v>
      </c>
      <c r="B12" s="5" t="s">
        <v>269</v>
      </c>
      <c r="C12" s="5" t="s">
        <v>15</v>
      </c>
      <c r="D12" s="11" t="s">
        <v>220</v>
      </c>
      <c r="E12" s="11" t="s">
        <v>314</v>
      </c>
      <c r="F12" s="15" t="s">
        <v>57</v>
      </c>
      <c r="G12" s="15" t="s">
        <v>59</v>
      </c>
    </row>
    <row r="13" spans="1:8" x14ac:dyDescent="0.25">
      <c r="A13" s="15" t="s">
        <v>9</v>
      </c>
      <c r="B13" s="5" t="s">
        <v>269</v>
      </c>
      <c r="C13" s="5" t="s">
        <v>240</v>
      </c>
      <c r="D13" s="11" t="s">
        <v>220</v>
      </c>
      <c r="E13" s="11" t="s">
        <v>285</v>
      </c>
      <c r="F13" s="15" t="s">
        <v>57</v>
      </c>
      <c r="G13" s="15" t="s">
        <v>59</v>
      </c>
    </row>
    <row r="14" spans="1:8" x14ac:dyDescent="0.25">
      <c r="A14" s="15" t="s">
        <v>9</v>
      </c>
      <c r="B14" s="5" t="s">
        <v>269</v>
      </c>
      <c r="C14" s="5" t="s">
        <v>315</v>
      </c>
      <c r="D14" s="11" t="s">
        <v>220</v>
      </c>
      <c r="E14" s="11" t="s">
        <v>29</v>
      </c>
      <c r="F14" s="15" t="s">
        <v>57</v>
      </c>
      <c r="G14" s="15" t="s">
        <v>59</v>
      </c>
    </row>
    <row r="15" spans="1:8" x14ac:dyDescent="0.25">
      <c r="A15" s="15" t="s">
        <v>9</v>
      </c>
      <c r="B15" s="5" t="s">
        <v>269</v>
      </c>
      <c r="C15" s="5" t="s">
        <v>224</v>
      </c>
      <c r="D15" s="11" t="s">
        <v>224</v>
      </c>
      <c r="E15" s="11" t="s">
        <v>250</v>
      </c>
      <c r="F15" s="15" t="s">
        <v>57</v>
      </c>
      <c r="G15" s="15" t="s">
        <v>59</v>
      </c>
    </row>
    <row r="18" spans="1:7" ht="15.75" x14ac:dyDescent="0.25">
      <c r="A18" s="10" t="s">
        <v>10</v>
      </c>
      <c r="B18" s="10" t="s">
        <v>11</v>
      </c>
      <c r="C18" s="10" t="s">
        <v>12</v>
      </c>
      <c r="D18" s="10" t="s">
        <v>13</v>
      </c>
      <c r="E18" s="10" t="s">
        <v>27</v>
      </c>
      <c r="F18" s="10" t="s">
        <v>14</v>
      </c>
      <c r="G18" s="10" t="s">
        <v>15</v>
      </c>
    </row>
    <row r="19" spans="1:7" x14ac:dyDescent="0.25">
      <c r="A19" s="8" t="s">
        <v>250</v>
      </c>
      <c r="B19" s="6" t="s">
        <v>279</v>
      </c>
      <c r="C19" s="8" t="s">
        <v>250</v>
      </c>
      <c r="D19" s="6" t="s">
        <v>250</v>
      </c>
      <c r="E19" s="8" t="s">
        <v>284</v>
      </c>
      <c r="F19" s="8" t="s">
        <v>285</v>
      </c>
      <c r="G19" s="6" t="s">
        <v>284</v>
      </c>
    </row>
    <row r="20" spans="1:7" x14ac:dyDescent="0.25">
      <c r="A20" s="7" t="s">
        <v>281</v>
      </c>
      <c r="B20" s="6" t="s">
        <v>280</v>
      </c>
      <c r="C20" s="7" t="s">
        <v>281</v>
      </c>
      <c r="D20" s="29" t="s">
        <v>281</v>
      </c>
      <c r="E20" s="8" t="s">
        <v>28</v>
      </c>
      <c r="F20" s="7" t="s">
        <v>251</v>
      </c>
      <c r="G20" s="6" t="s">
        <v>28</v>
      </c>
    </row>
    <row r="21" spans="1:7" x14ac:dyDescent="0.25">
      <c r="A21" s="8" t="s">
        <v>254</v>
      </c>
      <c r="B21" s="8"/>
      <c r="C21" s="8"/>
      <c r="D21" s="29" t="s">
        <v>282</v>
      </c>
      <c r="E21" s="8" t="s">
        <v>252</v>
      </c>
      <c r="F21" s="7" t="s">
        <v>252</v>
      </c>
      <c r="G21" s="6" t="s">
        <v>252</v>
      </c>
    </row>
    <row r="22" spans="1:7" x14ac:dyDescent="0.25">
      <c r="A22" s="8" t="s">
        <v>253</v>
      </c>
      <c r="B22" s="8"/>
      <c r="C22" s="8" t="s">
        <v>253</v>
      </c>
      <c r="D22" s="6" t="s">
        <v>253</v>
      </c>
      <c r="E22" s="8"/>
      <c r="F22" s="8" t="s">
        <v>253</v>
      </c>
      <c r="G22" s="8"/>
    </row>
    <row r="23" spans="1:7" x14ac:dyDescent="0.25">
      <c r="B23" s="8"/>
      <c r="D23" s="6" t="s">
        <v>254</v>
      </c>
      <c r="E23" s="8"/>
      <c r="F23" s="8"/>
      <c r="G23" s="8"/>
    </row>
    <row r="24" spans="1:7" x14ac:dyDescent="0.25">
      <c r="A24" s="7"/>
      <c r="B24" s="8"/>
      <c r="C24" s="8"/>
      <c r="D24" s="8"/>
      <c r="E24" s="7"/>
      <c r="F24" s="8"/>
      <c r="G24" s="8"/>
    </row>
    <row r="25" spans="1:7" x14ac:dyDescent="0.25">
      <c r="A25" s="8"/>
      <c r="B25" s="7"/>
      <c r="C25" s="7"/>
      <c r="D25" s="7"/>
      <c r="E25" s="8"/>
      <c r="F25" s="7"/>
      <c r="G25" s="7"/>
    </row>
    <row r="26" spans="1:7" x14ac:dyDescent="0.25">
      <c r="A26" s="8"/>
      <c r="B26" s="7"/>
      <c r="C26" s="7"/>
      <c r="D26" s="7"/>
      <c r="E26" s="7"/>
      <c r="F26" s="7"/>
      <c r="G26" s="7"/>
    </row>
    <row r="27" spans="1:7" x14ac:dyDescent="0.25">
      <c r="A27" s="8"/>
      <c r="B27" s="7"/>
      <c r="C27" s="8"/>
      <c r="D27" s="7"/>
      <c r="E27" s="8"/>
      <c r="F27" s="8"/>
      <c r="G27" s="7"/>
    </row>
    <row r="28" spans="1:7" x14ac:dyDescent="0.25">
      <c r="A28" s="7"/>
      <c r="B28" s="7"/>
      <c r="C28" s="7"/>
      <c r="D28" s="7"/>
      <c r="E28" s="7"/>
      <c r="F28" s="8"/>
      <c r="G28" s="8"/>
    </row>
    <row r="29" spans="1:7" x14ac:dyDescent="0.25">
      <c r="A29" s="5"/>
      <c r="B29" s="5"/>
      <c r="C29" s="5"/>
      <c r="D29" s="5"/>
      <c r="E29" s="15"/>
      <c r="F29" s="5"/>
      <c r="G29" s="5"/>
    </row>
    <row r="31" spans="1:7" x14ac:dyDescent="0.25">
      <c r="A31" s="21" t="s">
        <v>53</v>
      </c>
    </row>
  </sheetData>
  <sortState xmlns:xlrd2="http://schemas.microsoft.com/office/spreadsheetml/2017/richdata2" ref="D5:F15">
    <sortCondition ref="D5"/>
  </sortState>
  <mergeCells count="2">
    <mergeCell ref="A2:H2"/>
    <mergeCell ref="A1:H1"/>
  </mergeCells>
  <printOptions horizontalCentered="1"/>
  <pageMargins left="0.45" right="0.45" top="0.5" bottom="0.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6"/>
  <sheetViews>
    <sheetView workbookViewId="0">
      <selection activeCell="A2" sqref="A2:G2"/>
    </sheetView>
  </sheetViews>
  <sheetFormatPr defaultRowHeight="15" x14ac:dyDescent="0.25"/>
  <cols>
    <col min="1" max="1" width="18.5703125" customWidth="1"/>
    <col min="2" max="3" width="20.28515625" customWidth="1"/>
    <col min="4" max="4" width="21.7109375" customWidth="1"/>
    <col min="5" max="5" width="23.5703125" customWidth="1"/>
    <col min="6" max="6" width="23.42578125" customWidth="1"/>
    <col min="7" max="7" width="21.7109375" customWidth="1"/>
    <col min="8" max="8" width="22.85546875" customWidth="1"/>
  </cols>
  <sheetData>
    <row r="1" spans="1:7" ht="21" x14ac:dyDescent="0.35">
      <c r="A1" s="218" t="s">
        <v>39</v>
      </c>
      <c r="B1" s="219"/>
      <c r="C1" s="219"/>
      <c r="D1" s="219"/>
      <c r="E1" s="219"/>
      <c r="F1" s="219"/>
      <c r="G1" s="220"/>
    </row>
    <row r="2" spans="1:7" ht="21" x14ac:dyDescent="0.35">
      <c r="A2" s="214" t="s">
        <v>328</v>
      </c>
      <c r="B2" s="214"/>
      <c r="C2" s="214"/>
      <c r="D2" s="214"/>
      <c r="E2" s="214"/>
      <c r="F2" s="214"/>
      <c r="G2" s="214"/>
    </row>
    <row r="3" spans="1:7" ht="21" x14ac:dyDescent="0.35">
      <c r="A3" s="9"/>
      <c r="B3" s="9"/>
      <c r="C3" s="9"/>
      <c r="D3" s="9"/>
      <c r="E3" s="9"/>
      <c r="F3" s="9"/>
      <c r="G3" s="9"/>
    </row>
    <row r="5" spans="1:7" ht="15.75" x14ac:dyDescent="0.25">
      <c r="A5" s="16" t="s">
        <v>8</v>
      </c>
      <c r="B5" s="16" t="s">
        <v>7</v>
      </c>
      <c r="C5" s="16" t="s">
        <v>6</v>
      </c>
      <c r="D5" s="16" t="s">
        <v>219</v>
      </c>
      <c r="E5" s="16" t="s">
        <v>45</v>
      </c>
      <c r="F5" s="16" t="s">
        <v>55</v>
      </c>
      <c r="G5" s="16" t="s">
        <v>56</v>
      </c>
    </row>
    <row r="6" spans="1:7" x14ac:dyDescent="0.25">
      <c r="A6" s="15" t="s">
        <v>0</v>
      </c>
      <c r="B6" s="5" t="s">
        <v>286</v>
      </c>
      <c r="C6" s="5" t="s">
        <v>2</v>
      </c>
      <c r="D6" s="5" t="s">
        <v>220</v>
      </c>
      <c r="E6" s="5" t="s">
        <v>33</v>
      </c>
      <c r="F6" s="15" t="s">
        <v>57</v>
      </c>
      <c r="G6" s="15" t="s">
        <v>59</v>
      </c>
    </row>
    <row r="7" spans="1:7" x14ac:dyDescent="0.25">
      <c r="A7" s="15" t="s">
        <v>0</v>
      </c>
      <c r="B7" s="5" t="s">
        <v>286</v>
      </c>
      <c r="C7" s="5" t="s">
        <v>25</v>
      </c>
      <c r="D7" s="5" t="s">
        <v>220</v>
      </c>
      <c r="E7" s="5" t="s">
        <v>291</v>
      </c>
      <c r="F7" s="15" t="s">
        <v>57</v>
      </c>
      <c r="G7" s="15" t="s">
        <v>59</v>
      </c>
    </row>
    <row r="8" spans="1:7" x14ac:dyDescent="0.25">
      <c r="A8" s="15" t="s">
        <v>0</v>
      </c>
      <c r="B8" s="5" t="s">
        <v>286</v>
      </c>
      <c r="C8" s="5" t="s">
        <v>25</v>
      </c>
      <c r="D8" s="5" t="s">
        <v>220</v>
      </c>
      <c r="E8" s="5" t="s">
        <v>32</v>
      </c>
      <c r="F8" s="15" t="s">
        <v>57</v>
      </c>
      <c r="G8" s="15" t="s">
        <v>59</v>
      </c>
    </row>
    <row r="9" spans="1:7" x14ac:dyDescent="0.25">
      <c r="A9" s="15" t="s">
        <v>0</v>
      </c>
      <c r="B9" s="5" t="s">
        <v>286</v>
      </c>
      <c r="C9" s="5" t="s">
        <v>25</v>
      </c>
      <c r="D9" s="5" t="s">
        <v>222</v>
      </c>
      <c r="E9" s="5" t="s">
        <v>37</v>
      </c>
      <c r="F9" s="15" t="s">
        <v>57</v>
      </c>
      <c r="G9" s="15" t="s">
        <v>58</v>
      </c>
    </row>
    <row r="10" spans="1:7" x14ac:dyDescent="0.25">
      <c r="A10" s="15" t="s">
        <v>0</v>
      </c>
      <c r="B10" s="5" t="s">
        <v>286</v>
      </c>
      <c r="C10" s="5" t="s">
        <v>25</v>
      </c>
      <c r="D10" s="5" t="s">
        <v>220</v>
      </c>
      <c r="E10" s="5" t="s">
        <v>287</v>
      </c>
      <c r="F10" s="15" t="s">
        <v>57</v>
      </c>
      <c r="G10" s="15" t="s">
        <v>59</v>
      </c>
    </row>
    <row r="11" spans="1:7" x14ac:dyDescent="0.25">
      <c r="A11" s="15" t="s">
        <v>0</v>
      </c>
      <c r="B11" s="5" t="s">
        <v>286</v>
      </c>
      <c r="C11" s="5" t="s">
        <v>3</v>
      </c>
      <c r="D11" s="5" t="s">
        <v>220</v>
      </c>
      <c r="E11" s="5" t="s">
        <v>34</v>
      </c>
      <c r="F11" s="15" t="s">
        <v>57</v>
      </c>
      <c r="G11" s="15" t="s">
        <v>59</v>
      </c>
    </row>
    <row r="12" spans="1:7" x14ac:dyDescent="0.25">
      <c r="A12" s="15" t="s">
        <v>0</v>
      </c>
      <c r="B12" s="5" t="s">
        <v>286</v>
      </c>
      <c r="C12" s="5" t="s">
        <v>234</v>
      </c>
      <c r="D12" s="5" t="s">
        <v>222</v>
      </c>
      <c r="E12" s="5" t="s">
        <v>36</v>
      </c>
      <c r="F12" s="15" t="s">
        <v>57</v>
      </c>
      <c r="G12" s="15" t="s">
        <v>58</v>
      </c>
    </row>
    <row r="13" spans="1:7" x14ac:dyDescent="0.25">
      <c r="A13" s="15" t="s">
        <v>0</v>
      </c>
      <c r="B13" s="5" t="s">
        <v>286</v>
      </c>
      <c r="C13" s="5" t="s">
        <v>235</v>
      </c>
      <c r="D13" s="5" t="s">
        <v>220</v>
      </c>
      <c r="E13" s="5" t="s">
        <v>288</v>
      </c>
      <c r="F13" s="15" t="s">
        <v>61</v>
      </c>
      <c r="G13" s="15" t="s">
        <v>59</v>
      </c>
    </row>
    <row r="14" spans="1:7" x14ac:dyDescent="0.25">
      <c r="A14" s="15" t="s">
        <v>0</v>
      </c>
      <c r="B14" s="5" t="s">
        <v>286</v>
      </c>
      <c r="C14" s="5" t="s">
        <v>1</v>
      </c>
      <c r="D14" s="5" t="s">
        <v>220</v>
      </c>
      <c r="E14" s="5" t="s">
        <v>289</v>
      </c>
      <c r="F14" s="15" t="s">
        <v>61</v>
      </c>
      <c r="G14" s="15" t="s">
        <v>59</v>
      </c>
    </row>
    <row r="15" spans="1:7" ht="15.75" customHeight="1" x14ac:dyDescent="0.25">
      <c r="A15" s="15" t="s">
        <v>0</v>
      </c>
      <c r="B15" s="5" t="s">
        <v>286</v>
      </c>
      <c r="C15" s="5" t="s">
        <v>1</v>
      </c>
      <c r="D15" s="5" t="s">
        <v>220</v>
      </c>
      <c r="E15" s="5" t="s">
        <v>288</v>
      </c>
      <c r="F15" s="15" t="s">
        <v>57</v>
      </c>
      <c r="G15" s="15" t="s">
        <v>59</v>
      </c>
    </row>
    <row r="16" spans="1:7" x14ac:dyDescent="0.25">
      <c r="A16" s="15" t="s">
        <v>0</v>
      </c>
      <c r="B16" s="5" t="s">
        <v>286</v>
      </c>
      <c r="C16" s="5" t="s">
        <v>1</v>
      </c>
      <c r="D16" s="5" t="s">
        <v>220</v>
      </c>
      <c r="E16" s="5" t="s">
        <v>290</v>
      </c>
      <c r="F16" s="15" t="s">
        <v>57</v>
      </c>
      <c r="G16" s="15" t="s">
        <v>230</v>
      </c>
    </row>
    <row r="17" spans="1:7" x14ac:dyDescent="0.25">
      <c r="A17" s="15" t="s">
        <v>0</v>
      </c>
      <c r="B17" s="5" t="s">
        <v>286</v>
      </c>
      <c r="C17" s="5" t="s">
        <v>1</v>
      </c>
      <c r="D17" s="5" t="s">
        <v>221</v>
      </c>
      <c r="E17" s="5" t="s">
        <v>38</v>
      </c>
      <c r="F17" s="15" t="s">
        <v>225</v>
      </c>
      <c r="G17" s="15" t="s">
        <v>59</v>
      </c>
    </row>
    <row r="18" spans="1:7" x14ac:dyDescent="0.25">
      <c r="A18" s="15" t="s">
        <v>0</v>
      </c>
      <c r="B18" s="5" t="s">
        <v>286</v>
      </c>
      <c r="C18" s="5" t="s">
        <v>1</v>
      </c>
      <c r="D18" s="5" t="s">
        <v>220</v>
      </c>
      <c r="E18" s="5" t="s">
        <v>60</v>
      </c>
      <c r="F18" s="15" t="s">
        <v>57</v>
      </c>
      <c r="G18" s="15" t="s">
        <v>59</v>
      </c>
    </row>
    <row r="21" spans="1:7" x14ac:dyDescent="0.25">
      <c r="A21" s="17" t="s">
        <v>4</v>
      </c>
      <c r="B21" s="17" t="s">
        <v>46</v>
      </c>
      <c r="C21" s="17" t="s">
        <v>2</v>
      </c>
      <c r="D21" s="17" t="s">
        <v>5</v>
      </c>
      <c r="E21" s="17" t="s">
        <v>26</v>
      </c>
      <c r="F21" s="17" t="s">
        <v>1</v>
      </c>
      <c r="G21" s="17" t="s">
        <v>25</v>
      </c>
    </row>
    <row r="22" spans="1:7" x14ac:dyDescent="0.25">
      <c r="A22" s="5"/>
      <c r="B22" s="5"/>
      <c r="C22" s="3" t="s">
        <v>33</v>
      </c>
      <c r="D22" s="5"/>
      <c r="E22" s="221" t="s">
        <v>48</v>
      </c>
      <c r="F22" s="5"/>
      <c r="G22" s="5"/>
    </row>
    <row r="23" spans="1:7" x14ac:dyDescent="0.25">
      <c r="A23" s="5"/>
      <c r="B23" s="5"/>
      <c r="C23" s="5"/>
      <c r="D23" s="5"/>
      <c r="E23" s="222"/>
      <c r="F23" s="5"/>
      <c r="G23" s="3" t="s">
        <v>32</v>
      </c>
    </row>
    <row r="24" spans="1:7" x14ac:dyDescent="0.25">
      <c r="A24" s="5"/>
      <c r="B24" s="5"/>
      <c r="C24" s="5"/>
      <c r="D24" s="5" t="s">
        <v>36</v>
      </c>
      <c r="E24" s="222"/>
      <c r="F24" s="5" t="s">
        <v>36</v>
      </c>
      <c r="G24" s="3" t="s">
        <v>54</v>
      </c>
    </row>
    <row r="25" spans="1:7" x14ac:dyDescent="0.25">
      <c r="A25" s="5"/>
      <c r="B25" s="3" t="s">
        <v>34</v>
      </c>
      <c r="C25" s="5"/>
      <c r="D25" s="5"/>
      <c r="E25" s="222"/>
      <c r="F25" s="5"/>
      <c r="G25" s="5"/>
    </row>
    <row r="26" spans="1:7" x14ac:dyDescent="0.25">
      <c r="A26" s="5"/>
      <c r="B26" s="5"/>
      <c r="C26" s="5"/>
      <c r="D26" s="5"/>
      <c r="E26" s="222"/>
      <c r="F26" s="5"/>
      <c r="G26" s="3" t="s">
        <v>306</v>
      </c>
    </row>
    <row r="27" spans="1:7" x14ac:dyDescent="0.25">
      <c r="A27" s="5"/>
      <c r="B27" s="5"/>
      <c r="C27" s="5"/>
      <c r="D27" s="5"/>
      <c r="E27" s="222"/>
      <c r="F27" s="5"/>
      <c r="G27" s="23" t="s">
        <v>293</v>
      </c>
    </row>
    <row r="28" spans="1:7" x14ac:dyDescent="0.25">
      <c r="A28" s="5"/>
      <c r="B28" s="5"/>
      <c r="C28" s="5"/>
      <c r="D28" s="5"/>
      <c r="E28" s="222"/>
      <c r="F28" s="22" t="s">
        <v>60</v>
      </c>
      <c r="G28" s="5"/>
    </row>
    <row r="29" spans="1:7" x14ac:dyDescent="0.25">
      <c r="A29" s="5"/>
      <c r="B29" s="5"/>
      <c r="C29" s="5"/>
      <c r="D29" s="5"/>
      <c r="E29" s="222"/>
      <c r="F29" s="3" t="s">
        <v>233</v>
      </c>
      <c r="G29" s="24"/>
    </row>
    <row r="30" spans="1:7" x14ac:dyDescent="0.25">
      <c r="A30" s="3" t="s">
        <v>305</v>
      </c>
      <c r="B30" s="5"/>
      <c r="C30" s="5"/>
      <c r="D30" s="5"/>
      <c r="E30" s="222"/>
      <c r="F30" s="5"/>
      <c r="G30" s="5"/>
    </row>
    <row r="31" spans="1:7" x14ac:dyDescent="0.25">
      <c r="A31" s="5"/>
      <c r="B31" s="5"/>
      <c r="C31" s="5"/>
      <c r="D31" s="5"/>
      <c r="E31" s="222"/>
      <c r="F31" s="3" t="s">
        <v>292</v>
      </c>
      <c r="G31" s="5"/>
    </row>
    <row r="32" spans="1:7" x14ac:dyDescent="0.25">
      <c r="A32" s="5"/>
      <c r="B32" s="5"/>
      <c r="C32" s="5"/>
      <c r="D32" s="5"/>
      <c r="E32" s="222"/>
      <c r="F32" s="5"/>
      <c r="G32" s="3" t="s">
        <v>233</v>
      </c>
    </row>
    <row r="33" spans="1:7" x14ac:dyDescent="0.25">
      <c r="A33" s="5"/>
      <c r="B33" s="5"/>
      <c r="C33" s="5"/>
      <c r="D33" s="5"/>
      <c r="E33" s="222"/>
      <c r="F33" s="5"/>
      <c r="G33" s="3" t="s">
        <v>294</v>
      </c>
    </row>
    <row r="34" spans="1:7" x14ac:dyDescent="0.25">
      <c r="A34" s="5"/>
      <c r="B34" s="5"/>
      <c r="C34" s="5"/>
      <c r="D34" s="5"/>
      <c r="E34" s="223"/>
      <c r="F34" s="3" t="s">
        <v>38</v>
      </c>
      <c r="G34" s="5"/>
    </row>
    <row r="36" spans="1:7" x14ac:dyDescent="0.25">
      <c r="A36" s="21" t="s">
        <v>53</v>
      </c>
    </row>
  </sheetData>
  <sortState xmlns:xlrd2="http://schemas.microsoft.com/office/spreadsheetml/2017/richdata2" ref="E6:G19">
    <sortCondition ref="E6:E19"/>
  </sortState>
  <mergeCells count="3">
    <mergeCell ref="A1:G1"/>
    <mergeCell ref="A2:G2"/>
    <mergeCell ref="E22:E34"/>
  </mergeCells>
  <printOptions horizontalCentered="1"/>
  <pageMargins left="0.45" right="0.45" top="0.5" bottom="0.5" header="0.3" footer="0.3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1"/>
  <sheetViews>
    <sheetView workbookViewId="0">
      <selection activeCell="E10" sqref="E10"/>
    </sheetView>
  </sheetViews>
  <sheetFormatPr defaultRowHeight="15" x14ac:dyDescent="0.25"/>
  <cols>
    <col min="1" max="1" width="18.5703125" customWidth="1"/>
    <col min="2" max="2" width="17" customWidth="1"/>
    <col min="3" max="3" width="29.140625" customWidth="1"/>
    <col min="4" max="4" width="22.28515625" customWidth="1"/>
    <col min="5" max="5" width="21" customWidth="1"/>
    <col min="6" max="6" width="16" customWidth="1"/>
    <col min="7" max="7" width="16.140625" customWidth="1"/>
    <col min="8" max="8" width="18.140625" customWidth="1"/>
  </cols>
  <sheetData>
    <row r="1" spans="1:7" ht="21" x14ac:dyDescent="0.35">
      <c r="A1" s="224" t="s">
        <v>51</v>
      </c>
      <c r="B1" s="225"/>
      <c r="C1" s="225"/>
      <c r="D1" s="225"/>
      <c r="E1" s="225"/>
      <c r="F1" s="225"/>
      <c r="G1" s="226"/>
    </row>
    <row r="2" spans="1:7" ht="21" x14ac:dyDescent="0.35">
      <c r="A2" s="214" t="s">
        <v>64</v>
      </c>
      <c r="B2" s="214"/>
      <c r="C2" s="214"/>
      <c r="D2" s="214"/>
      <c r="E2" s="214"/>
      <c r="F2" s="214"/>
      <c r="G2" s="214"/>
    </row>
    <row r="3" spans="1:7" ht="21" x14ac:dyDescent="0.35">
      <c r="A3" s="9"/>
      <c r="B3" s="9"/>
      <c r="C3" s="9"/>
      <c r="D3" s="9"/>
      <c r="E3" s="9"/>
      <c r="F3" s="9"/>
      <c r="G3" s="9"/>
    </row>
    <row r="4" spans="1:7" ht="15.75" x14ac:dyDescent="0.25">
      <c r="A4" s="12" t="s">
        <v>8</v>
      </c>
      <c r="B4" s="12" t="s">
        <v>7</v>
      </c>
      <c r="C4" s="12" t="s">
        <v>6</v>
      </c>
      <c r="D4" s="13" t="s">
        <v>223</v>
      </c>
      <c r="E4" s="13" t="s">
        <v>52</v>
      </c>
      <c r="F4" s="13" t="s">
        <v>55</v>
      </c>
      <c r="G4" s="13" t="s">
        <v>56</v>
      </c>
    </row>
    <row r="5" spans="1:7" x14ac:dyDescent="0.25">
      <c r="A5" s="15" t="s">
        <v>16</v>
      </c>
      <c r="B5" s="5" t="s">
        <v>62</v>
      </c>
      <c r="C5" s="5" t="s">
        <v>236</v>
      </c>
      <c r="D5" s="5" t="s">
        <v>222</v>
      </c>
      <c r="E5" s="5" t="s">
        <v>41</v>
      </c>
      <c r="F5" s="15" t="s">
        <v>57</v>
      </c>
      <c r="G5" s="166" t="s">
        <v>58</v>
      </c>
    </row>
    <row r="6" spans="1:7" x14ac:dyDescent="0.25">
      <c r="A6" s="15" t="s">
        <v>16</v>
      </c>
      <c r="B6" s="5" t="s">
        <v>62</v>
      </c>
      <c r="C6" s="5" t="s">
        <v>238</v>
      </c>
      <c r="D6" s="5" t="s">
        <v>220</v>
      </c>
      <c r="E6" s="165" t="s">
        <v>40</v>
      </c>
      <c r="F6" s="166" t="s">
        <v>57</v>
      </c>
      <c r="G6" s="166" t="s">
        <v>59</v>
      </c>
    </row>
    <row r="7" spans="1:7" x14ac:dyDescent="0.25">
      <c r="A7" s="15" t="s">
        <v>16</v>
      </c>
      <c r="B7" s="5" t="s">
        <v>62</v>
      </c>
      <c r="C7" s="5" t="s">
        <v>238</v>
      </c>
      <c r="D7" s="5" t="s">
        <v>220</v>
      </c>
      <c r="E7" s="165" t="s">
        <v>322</v>
      </c>
      <c r="F7" s="166" t="s">
        <v>57</v>
      </c>
      <c r="G7" s="166" t="s">
        <v>59</v>
      </c>
    </row>
    <row r="8" spans="1:7" x14ac:dyDescent="0.25">
      <c r="A8" s="15" t="s">
        <v>16</v>
      </c>
      <c r="B8" s="5" t="s">
        <v>62</v>
      </c>
      <c r="C8" s="5" t="s">
        <v>238</v>
      </c>
      <c r="D8" s="5" t="s">
        <v>220</v>
      </c>
      <c r="E8" s="165" t="s">
        <v>31</v>
      </c>
      <c r="F8" s="166" t="s">
        <v>57</v>
      </c>
      <c r="G8" s="166" t="s">
        <v>59</v>
      </c>
    </row>
    <row r="9" spans="1:7" x14ac:dyDescent="0.25">
      <c r="A9" s="15" t="s">
        <v>16</v>
      </c>
      <c r="B9" s="5" t="s">
        <v>62</v>
      </c>
      <c r="C9" s="5" t="s">
        <v>238</v>
      </c>
      <c r="D9" s="5" t="s">
        <v>221</v>
      </c>
      <c r="E9" s="165" t="s">
        <v>321</v>
      </c>
      <c r="F9" s="166" t="s">
        <v>320</v>
      </c>
      <c r="G9" s="166" t="s">
        <v>230</v>
      </c>
    </row>
    <row r="10" spans="1:7" x14ac:dyDescent="0.25">
      <c r="A10" s="15" t="s">
        <v>16</v>
      </c>
      <c r="B10" s="5" t="s">
        <v>62</v>
      </c>
      <c r="C10" s="5" t="s">
        <v>237</v>
      </c>
      <c r="D10" s="5" t="s">
        <v>222</v>
      </c>
      <c r="E10" s="165" t="s">
        <v>42</v>
      </c>
      <c r="F10" s="166" t="s">
        <v>57</v>
      </c>
      <c r="G10" s="166" t="s">
        <v>58</v>
      </c>
    </row>
    <row r="11" spans="1:7" x14ac:dyDescent="0.25">
      <c r="A11" s="15" t="s">
        <v>16</v>
      </c>
      <c r="B11" s="5" t="s">
        <v>62</v>
      </c>
      <c r="C11" s="5" t="s">
        <v>237</v>
      </c>
      <c r="D11" s="5" t="s">
        <v>220</v>
      </c>
      <c r="E11" s="165" t="s">
        <v>324</v>
      </c>
      <c r="F11" s="166" t="s">
        <v>57</v>
      </c>
      <c r="G11" s="166" t="s">
        <v>59</v>
      </c>
    </row>
    <row r="12" spans="1:7" x14ac:dyDescent="0.25">
      <c r="A12" s="15" t="s">
        <v>16</v>
      </c>
      <c r="B12" s="5" t="s">
        <v>62</v>
      </c>
      <c r="C12" s="5" t="s">
        <v>237</v>
      </c>
      <c r="D12" s="5" t="s">
        <v>220</v>
      </c>
      <c r="E12" s="165" t="s">
        <v>323</v>
      </c>
      <c r="F12" s="166" t="s">
        <v>57</v>
      </c>
      <c r="G12" s="166" t="s">
        <v>59</v>
      </c>
    </row>
    <row r="13" spans="1:7" x14ac:dyDescent="0.25">
      <c r="A13" s="15" t="s">
        <v>16</v>
      </c>
      <c r="B13" s="5" t="s">
        <v>62</v>
      </c>
      <c r="C13" s="5" t="s">
        <v>17</v>
      </c>
      <c r="D13" s="5" t="s">
        <v>220</v>
      </c>
      <c r="E13" s="165" t="s">
        <v>325</v>
      </c>
      <c r="F13" s="166" t="s">
        <v>231</v>
      </c>
      <c r="G13" s="166" t="s">
        <v>230</v>
      </c>
    </row>
    <row r="14" spans="1:7" x14ac:dyDescent="0.25">
      <c r="A14" s="15" t="s">
        <v>16</v>
      </c>
      <c r="B14" s="5" t="s">
        <v>62</v>
      </c>
      <c r="C14" s="5" t="s">
        <v>17</v>
      </c>
      <c r="D14" s="5" t="s">
        <v>220</v>
      </c>
      <c r="E14" s="165" t="s">
        <v>326</v>
      </c>
      <c r="F14" s="166" t="s">
        <v>232</v>
      </c>
      <c r="G14" s="166" t="s">
        <v>230</v>
      </c>
    </row>
    <row r="19" spans="1:8" x14ac:dyDescent="0.25">
      <c r="A19" s="20" t="s">
        <v>17</v>
      </c>
      <c r="B19" s="20" t="s">
        <v>18</v>
      </c>
      <c r="C19" s="20" t="s">
        <v>19</v>
      </c>
      <c r="D19" s="20" t="s">
        <v>20</v>
      </c>
      <c r="E19" s="20" t="s">
        <v>21</v>
      </c>
      <c r="F19" s="20" t="s">
        <v>47</v>
      </c>
      <c r="G19" s="20" t="s">
        <v>22</v>
      </c>
      <c r="H19" s="20" t="s">
        <v>213</v>
      </c>
    </row>
    <row r="20" spans="1:8" x14ac:dyDescent="0.25">
      <c r="A20" s="5"/>
      <c r="B20" s="5"/>
      <c r="C20" s="5"/>
      <c r="D20" s="4" t="s">
        <v>41</v>
      </c>
      <c r="E20" s="5"/>
      <c r="F20" s="5"/>
      <c r="G20" s="5"/>
      <c r="H20" s="5" t="s">
        <v>41</v>
      </c>
    </row>
    <row r="21" spans="1:8" x14ac:dyDescent="0.25">
      <c r="A21" s="4" t="s">
        <v>300</v>
      </c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 t="s">
        <v>298</v>
      </c>
      <c r="C22" s="5" t="s">
        <v>298</v>
      </c>
      <c r="D22" s="5"/>
      <c r="E22" s="5" t="s">
        <v>298</v>
      </c>
      <c r="F22" s="5" t="s">
        <v>298</v>
      </c>
      <c r="G22" s="4" t="s">
        <v>298</v>
      </c>
      <c r="H22" s="4"/>
    </row>
    <row r="23" spans="1:8" x14ac:dyDescent="0.25">
      <c r="A23" s="5"/>
      <c r="B23" s="5"/>
      <c r="C23" s="5"/>
      <c r="D23" s="4" t="s">
        <v>295</v>
      </c>
      <c r="E23" s="5"/>
      <c r="F23" s="5"/>
      <c r="G23" s="5"/>
      <c r="H23" s="5"/>
    </row>
    <row r="24" spans="1:8" x14ac:dyDescent="0.25">
      <c r="A24" s="5"/>
      <c r="B24" s="5"/>
      <c r="C24" s="5"/>
      <c r="D24" s="4" t="s">
        <v>40</v>
      </c>
      <c r="E24" s="5"/>
      <c r="F24" s="5"/>
      <c r="G24" s="5"/>
      <c r="H24" s="5"/>
    </row>
    <row r="25" spans="1:8" x14ac:dyDescent="0.25">
      <c r="A25" s="5"/>
      <c r="B25" s="5" t="s">
        <v>42</v>
      </c>
      <c r="C25" s="5"/>
      <c r="D25" s="5"/>
      <c r="E25" s="5" t="s">
        <v>42</v>
      </c>
      <c r="F25" s="5"/>
      <c r="G25" s="4" t="s">
        <v>42</v>
      </c>
      <c r="H25" s="4"/>
    </row>
    <row r="26" spans="1:8" x14ac:dyDescent="0.25">
      <c r="A26" s="4" t="s">
        <v>301</v>
      </c>
      <c r="B26" s="5"/>
      <c r="C26" s="5"/>
      <c r="D26" s="5"/>
      <c r="E26" s="5"/>
      <c r="F26" s="5"/>
      <c r="G26" s="5"/>
      <c r="H26" s="5"/>
    </row>
    <row r="27" spans="1:8" x14ac:dyDescent="0.25">
      <c r="A27" s="5"/>
      <c r="B27" s="5"/>
      <c r="C27" s="5"/>
      <c r="D27" s="4" t="s">
        <v>296</v>
      </c>
      <c r="E27" s="5"/>
      <c r="F27" s="5"/>
      <c r="G27" s="5"/>
      <c r="H27" s="5"/>
    </row>
    <row r="28" spans="1:8" x14ac:dyDescent="0.25">
      <c r="A28" s="5"/>
      <c r="B28" s="18" t="s">
        <v>297</v>
      </c>
      <c r="C28" s="18" t="s">
        <v>297</v>
      </c>
      <c r="D28" s="5"/>
      <c r="E28" s="18" t="s">
        <v>297</v>
      </c>
      <c r="F28" s="18" t="s">
        <v>297</v>
      </c>
      <c r="G28" s="4" t="s">
        <v>297</v>
      </c>
      <c r="H28" s="4"/>
    </row>
    <row r="29" spans="1:8" x14ac:dyDescent="0.25">
      <c r="A29" s="5"/>
      <c r="B29" s="5"/>
      <c r="C29" s="5"/>
      <c r="D29" s="4" t="s">
        <v>299</v>
      </c>
      <c r="E29" s="5"/>
      <c r="F29" s="5"/>
      <c r="G29" s="5"/>
      <c r="H29" s="5"/>
    </row>
    <row r="31" spans="1:8" x14ac:dyDescent="0.25">
      <c r="A31" s="21" t="s">
        <v>53</v>
      </c>
    </row>
  </sheetData>
  <sortState xmlns:xlrd2="http://schemas.microsoft.com/office/spreadsheetml/2017/richdata2" ref="E5:E15">
    <sortCondition ref="E5"/>
  </sortState>
  <mergeCells count="2">
    <mergeCell ref="A1:G1"/>
    <mergeCell ref="A2:G2"/>
  </mergeCells>
  <printOptions horizontalCentered="1"/>
  <pageMargins left="0.45" right="0.45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9"/>
  <sheetViews>
    <sheetView workbookViewId="0">
      <selection activeCell="E18" sqref="E18"/>
    </sheetView>
  </sheetViews>
  <sheetFormatPr defaultRowHeight="15" x14ac:dyDescent="0.25"/>
  <cols>
    <col min="1" max="1" width="21.85546875" customWidth="1"/>
    <col min="2" max="2" width="20.28515625" customWidth="1"/>
    <col min="3" max="3" width="23.42578125" customWidth="1"/>
    <col min="4" max="4" width="24.85546875" customWidth="1"/>
    <col min="5" max="6" width="23.5703125" customWidth="1"/>
    <col min="7" max="7" width="16.140625" customWidth="1"/>
  </cols>
  <sheetData>
    <row r="1" spans="1:7" ht="21" x14ac:dyDescent="0.35">
      <c r="A1" s="227" t="s">
        <v>63</v>
      </c>
      <c r="B1" s="228"/>
      <c r="C1" s="228"/>
      <c r="D1" s="228"/>
      <c r="E1" s="228"/>
      <c r="F1" s="228"/>
      <c r="G1" s="229"/>
    </row>
    <row r="2" spans="1:7" ht="21" x14ac:dyDescent="0.35">
      <c r="A2" s="214" t="s">
        <v>247</v>
      </c>
      <c r="B2" s="214"/>
      <c r="C2" s="214"/>
      <c r="D2" s="214"/>
      <c r="E2" s="214"/>
      <c r="F2" s="214"/>
      <c r="G2" s="214"/>
    </row>
    <row r="3" spans="1:7" ht="21" x14ac:dyDescent="0.35">
      <c r="A3" s="9"/>
      <c r="B3" s="9"/>
      <c r="C3" s="9"/>
      <c r="D3" s="9"/>
      <c r="E3" s="9"/>
      <c r="F3" s="9"/>
      <c r="G3" s="9"/>
    </row>
    <row r="4" spans="1:7" ht="15.75" x14ac:dyDescent="0.25">
      <c r="A4" s="28" t="s">
        <v>8</v>
      </c>
      <c r="B4" s="28" t="s">
        <v>7</v>
      </c>
      <c r="C4" s="28" t="s">
        <v>6</v>
      </c>
      <c r="D4" s="26" t="s">
        <v>214</v>
      </c>
      <c r="E4" s="26" t="s">
        <v>52</v>
      </c>
      <c r="F4" s="26" t="s">
        <v>55</v>
      </c>
      <c r="G4" s="26" t="s">
        <v>56</v>
      </c>
    </row>
    <row r="5" spans="1:7" x14ac:dyDescent="0.25">
      <c r="A5" s="15" t="s">
        <v>65</v>
      </c>
      <c r="B5" s="5" t="s">
        <v>245</v>
      </c>
      <c r="C5" s="5" t="s">
        <v>1</v>
      </c>
      <c r="D5" s="5" t="s">
        <v>215</v>
      </c>
      <c r="E5" s="5" t="s">
        <v>68</v>
      </c>
      <c r="F5" s="15" t="s">
        <v>57</v>
      </c>
      <c r="G5" s="15" t="s">
        <v>59</v>
      </c>
    </row>
    <row r="6" spans="1:7" x14ac:dyDescent="0.25">
      <c r="B6" s="19"/>
      <c r="D6" s="169" t="s">
        <v>215</v>
      </c>
      <c r="E6" s="5" t="s">
        <v>255</v>
      </c>
      <c r="F6" s="15" t="s">
        <v>57</v>
      </c>
      <c r="G6" s="15" t="s">
        <v>59</v>
      </c>
    </row>
    <row r="7" spans="1:7" x14ac:dyDescent="0.25">
      <c r="B7" s="19"/>
      <c r="D7" s="5" t="s">
        <v>215</v>
      </c>
      <c r="E7" s="5" t="s">
        <v>70</v>
      </c>
      <c r="F7" s="15" t="s">
        <v>57</v>
      </c>
      <c r="G7" s="15" t="s">
        <v>59</v>
      </c>
    </row>
    <row r="8" spans="1:7" x14ac:dyDescent="0.25">
      <c r="B8" s="19"/>
      <c r="D8" s="5" t="s">
        <v>217</v>
      </c>
      <c r="E8" s="5" t="s">
        <v>71</v>
      </c>
      <c r="F8" s="15" t="s">
        <v>57</v>
      </c>
      <c r="G8" s="15" t="s">
        <v>59</v>
      </c>
    </row>
    <row r="9" spans="1:7" x14ac:dyDescent="0.25">
      <c r="B9" s="19"/>
      <c r="D9" s="5" t="s">
        <v>217</v>
      </c>
      <c r="E9" s="5" t="s">
        <v>72</v>
      </c>
      <c r="F9" s="15" t="s">
        <v>57</v>
      </c>
      <c r="G9" s="15" t="s">
        <v>59</v>
      </c>
    </row>
    <row r="10" spans="1:7" x14ac:dyDescent="0.25">
      <c r="B10" s="19"/>
      <c r="D10" s="5" t="s">
        <v>217</v>
      </c>
      <c r="E10" s="5" t="s">
        <v>248</v>
      </c>
      <c r="F10" s="15" t="s">
        <v>57</v>
      </c>
      <c r="G10" s="15" t="s">
        <v>59</v>
      </c>
    </row>
    <row r="11" spans="1:7" x14ac:dyDescent="0.25">
      <c r="B11" s="19"/>
      <c r="D11" s="5" t="s">
        <v>218</v>
      </c>
      <c r="E11" s="5" t="s">
        <v>174</v>
      </c>
      <c r="F11" s="15" t="s">
        <v>57</v>
      </c>
      <c r="G11" s="15" t="s">
        <v>59</v>
      </c>
    </row>
    <row r="12" spans="1:7" x14ac:dyDescent="0.25">
      <c r="D12" s="5" t="s">
        <v>216</v>
      </c>
      <c r="E12" s="5" t="s">
        <v>246</v>
      </c>
      <c r="F12" s="15" t="s">
        <v>57</v>
      </c>
      <c r="G12" s="15" t="s">
        <v>59</v>
      </c>
    </row>
    <row r="13" spans="1:7" x14ac:dyDescent="0.25">
      <c r="D13" s="5" t="s">
        <v>216</v>
      </c>
      <c r="E13" s="5" t="s">
        <v>74</v>
      </c>
      <c r="F13" s="15" t="s">
        <v>57</v>
      </c>
      <c r="G13" s="15" t="s">
        <v>59</v>
      </c>
    </row>
    <row r="14" spans="1:7" x14ac:dyDescent="0.25">
      <c r="D14" s="5" t="s">
        <v>216</v>
      </c>
      <c r="E14" s="5" t="s">
        <v>302</v>
      </c>
      <c r="F14" s="15" t="s">
        <v>57</v>
      </c>
      <c r="G14" s="15" t="s">
        <v>59</v>
      </c>
    </row>
    <row r="17" spans="1:5" x14ac:dyDescent="0.25">
      <c r="B17" s="168"/>
      <c r="C17" s="168"/>
      <c r="D17" s="27" t="s">
        <v>66</v>
      </c>
      <c r="E17" s="168"/>
    </row>
    <row r="18" spans="1:5" x14ac:dyDescent="0.25">
      <c r="D18" s="25" t="s">
        <v>68</v>
      </c>
    </row>
    <row r="19" spans="1:5" x14ac:dyDescent="0.25">
      <c r="D19" s="25" t="s">
        <v>255</v>
      </c>
    </row>
    <row r="20" spans="1:5" x14ac:dyDescent="0.25">
      <c r="D20" s="25" t="s">
        <v>70</v>
      </c>
    </row>
    <row r="21" spans="1:5" x14ac:dyDescent="0.25">
      <c r="D21" s="25" t="s">
        <v>71</v>
      </c>
    </row>
    <row r="22" spans="1:5" x14ac:dyDescent="0.25">
      <c r="D22" s="25" t="s">
        <v>69</v>
      </c>
    </row>
    <row r="23" spans="1:5" x14ac:dyDescent="0.25">
      <c r="D23" s="25" t="s">
        <v>70</v>
      </c>
    </row>
    <row r="24" spans="1:5" x14ac:dyDescent="0.25">
      <c r="D24" s="25" t="s">
        <v>248</v>
      </c>
    </row>
    <row r="25" spans="1:5" x14ac:dyDescent="0.25">
      <c r="D25" s="25" t="s">
        <v>174</v>
      </c>
    </row>
    <row r="26" spans="1:5" x14ac:dyDescent="0.25">
      <c r="D26" s="25" t="s">
        <v>302</v>
      </c>
    </row>
    <row r="27" spans="1:5" x14ac:dyDescent="0.25">
      <c r="D27" s="25" t="s">
        <v>74</v>
      </c>
    </row>
    <row r="28" spans="1:5" x14ac:dyDescent="0.25">
      <c r="D28" s="186" t="s">
        <v>246</v>
      </c>
    </row>
    <row r="29" spans="1:5" x14ac:dyDescent="0.25">
      <c r="A29" s="21" t="s">
        <v>53</v>
      </c>
    </row>
  </sheetData>
  <sortState xmlns:xlrd2="http://schemas.microsoft.com/office/spreadsheetml/2017/richdata2" ref="D24:D28">
    <sortCondition ref="D24"/>
  </sortState>
  <mergeCells count="2">
    <mergeCell ref="A2:G2"/>
    <mergeCell ref="A1:G1"/>
  </mergeCells>
  <printOptions horizontalCentered="1"/>
  <pageMargins left="0.45" right="0.45" top="0.75" bottom="0.7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F28"/>
  <sheetViews>
    <sheetView workbookViewId="0">
      <selection activeCell="B18" sqref="B18"/>
    </sheetView>
  </sheetViews>
  <sheetFormatPr defaultRowHeight="15" x14ac:dyDescent="0.25"/>
  <cols>
    <col min="1" max="1" width="16.85546875" bestFit="1" customWidth="1"/>
    <col min="2" max="2" width="16.7109375" customWidth="1"/>
    <col min="3" max="3" width="2.5703125" customWidth="1"/>
    <col min="4" max="4" width="5.28515625" customWidth="1"/>
    <col min="5" max="5" width="29.85546875" bestFit="1" customWidth="1"/>
    <col min="6" max="6" width="16.7109375" bestFit="1" customWidth="1"/>
    <col min="7" max="7" width="16.5703125" bestFit="1" customWidth="1"/>
  </cols>
  <sheetData>
    <row r="3" spans="1:6" x14ac:dyDescent="0.25">
      <c r="A3" s="148" t="s">
        <v>209</v>
      </c>
      <c r="B3" t="s">
        <v>212</v>
      </c>
      <c r="E3" s="148" t="s">
        <v>209</v>
      </c>
      <c r="F3" t="s">
        <v>212</v>
      </c>
    </row>
    <row r="4" spans="1:6" x14ac:dyDescent="0.25">
      <c r="A4" s="149" t="s">
        <v>98</v>
      </c>
      <c r="B4">
        <v>42</v>
      </c>
      <c r="E4" s="149" t="s">
        <v>124</v>
      </c>
      <c r="F4">
        <v>6</v>
      </c>
    </row>
    <row r="5" spans="1:6" x14ac:dyDescent="0.25">
      <c r="A5" s="149" t="s">
        <v>172</v>
      </c>
      <c r="B5">
        <v>5</v>
      </c>
      <c r="E5" s="149" t="s">
        <v>97</v>
      </c>
      <c r="F5">
        <v>5</v>
      </c>
    </row>
    <row r="6" spans="1:6" x14ac:dyDescent="0.25">
      <c r="A6" s="149" t="s">
        <v>158</v>
      </c>
      <c r="B6">
        <v>2</v>
      </c>
      <c r="E6" s="149" t="s">
        <v>126</v>
      </c>
      <c r="F6">
        <v>4</v>
      </c>
    </row>
    <row r="7" spans="1:6" x14ac:dyDescent="0.25">
      <c r="A7" s="149" t="s">
        <v>118</v>
      </c>
      <c r="B7">
        <v>8</v>
      </c>
      <c r="E7" s="149" t="s">
        <v>129</v>
      </c>
      <c r="F7">
        <v>2</v>
      </c>
    </row>
    <row r="8" spans="1:6" x14ac:dyDescent="0.25">
      <c r="A8" s="149" t="s">
        <v>163</v>
      </c>
      <c r="B8">
        <v>2</v>
      </c>
      <c r="E8" s="149" t="s">
        <v>18</v>
      </c>
      <c r="F8">
        <v>1</v>
      </c>
    </row>
    <row r="9" spans="1:6" x14ac:dyDescent="0.25">
      <c r="A9" s="149" t="s">
        <v>102</v>
      </c>
      <c r="B9">
        <v>23</v>
      </c>
      <c r="E9" s="149" t="s">
        <v>106</v>
      </c>
      <c r="F9">
        <v>3</v>
      </c>
    </row>
    <row r="10" spans="1:6" x14ac:dyDescent="0.25">
      <c r="A10" s="149" t="s">
        <v>109</v>
      </c>
      <c r="B10">
        <v>29</v>
      </c>
      <c r="E10" s="149" t="s">
        <v>130</v>
      </c>
      <c r="F10">
        <v>4</v>
      </c>
    </row>
    <row r="11" spans="1:6" x14ac:dyDescent="0.25">
      <c r="A11" s="149" t="s">
        <v>210</v>
      </c>
      <c r="E11" s="149" t="s">
        <v>19</v>
      </c>
      <c r="F11">
        <v>1</v>
      </c>
    </row>
    <row r="12" spans="1:6" x14ac:dyDescent="0.25">
      <c r="A12" s="149" t="s">
        <v>211</v>
      </c>
      <c r="B12">
        <v>111</v>
      </c>
      <c r="E12" s="149" t="s">
        <v>132</v>
      </c>
      <c r="F12">
        <v>0</v>
      </c>
    </row>
    <row r="13" spans="1:6" x14ac:dyDescent="0.25">
      <c r="E13" s="149" t="s">
        <v>111</v>
      </c>
      <c r="F13">
        <v>14</v>
      </c>
    </row>
    <row r="14" spans="1:6" x14ac:dyDescent="0.25">
      <c r="E14" s="149" t="s">
        <v>135</v>
      </c>
      <c r="F14">
        <v>4</v>
      </c>
    </row>
    <row r="15" spans="1:6" x14ac:dyDescent="0.25">
      <c r="E15" s="149" t="s">
        <v>12</v>
      </c>
      <c r="F15">
        <v>4</v>
      </c>
    </row>
    <row r="16" spans="1:6" x14ac:dyDescent="0.25">
      <c r="E16" s="149" t="s">
        <v>117</v>
      </c>
      <c r="F16">
        <v>2</v>
      </c>
    </row>
    <row r="17" spans="5:6" x14ac:dyDescent="0.25">
      <c r="E17" s="149" t="s">
        <v>137</v>
      </c>
      <c r="F17">
        <v>2</v>
      </c>
    </row>
    <row r="18" spans="5:6" x14ac:dyDescent="0.25">
      <c r="E18" s="149" t="s">
        <v>164</v>
      </c>
      <c r="F18">
        <v>1</v>
      </c>
    </row>
    <row r="19" spans="5:6" x14ac:dyDescent="0.25">
      <c r="E19" s="149" t="s">
        <v>140</v>
      </c>
      <c r="F19">
        <v>6</v>
      </c>
    </row>
    <row r="20" spans="5:6" x14ac:dyDescent="0.25">
      <c r="E20" s="149" t="s">
        <v>22</v>
      </c>
      <c r="F20">
        <v>3</v>
      </c>
    </row>
    <row r="21" spans="5:6" x14ac:dyDescent="0.25">
      <c r="E21" s="149" t="s">
        <v>122</v>
      </c>
      <c r="F21">
        <v>4</v>
      </c>
    </row>
    <row r="22" spans="5:6" x14ac:dyDescent="0.25">
      <c r="E22" s="149" t="s">
        <v>143</v>
      </c>
      <c r="F22">
        <v>2</v>
      </c>
    </row>
    <row r="23" spans="5:6" x14ac:dyDescent="0.25">
      <c r="E23" s="149" t="s">
        <v>14</v>
      </c>
      <c r="F23">
        <v>4</v>
      </c>
    </row>
    <row r="24" spans="5:6" x14ac:dyDescent="0.25">
      <c r="E24" s="149" t="s">
        <v>1</v>
      </c>
      <c r="F24">
        <v>16</v>
      </c>
    </row>
    <row r="25" spans="5:6" x14ac:dyDescent="0.25">
      <c r="E25" s="149" t="s">
        <v>149</v>
      </c>
      <c r="F25">
        <v>13</v>
      </c>
    </row>
    <row r="26" spans="5:6" x14ac:dyDescent="0.25">
      <c r="E26" s="149" t="s">
        <v>152</v>
      </c>
      <c r="F26">
        <v>10</v>
      </c>
    </row>
    <row r="27" spans="5:6" x14ac:dyDescent="0.25">
      <c r="E27" s="149" t="s">
        <v>210</v>
      </c>
    </row>
    <row r="28" spans="5:6" x14ac:dyDescent="0.25">
      <c r="E28" s="149" t="s">
        <v>211</v>
      </c>
      <c r="F28">
        <v>111</v>
      </c>
    </row>
  </sheetData>
  <pageMargins left="0.7" right="0.7" top="0.75" bottom="0.75" header="0.3" footer="0.3"/>
  <pageSetup scale="90" fitToWidth="0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opLeftCell="A22" workbookViewId="0">
      <selection activeCell="F25" sqref="F25"/>
    </sheetView>
  </sheetViews>
  <sheetFormatPr defaultRowHeight="15" x14ac:dyDescent="0.25"/>
  <cols>
    <col min="1" max="1" width="28.42578125" customWidth="1"/>
    <col min="5" max="5" width="14.28515625" customWidth="1"/>
    <col min="6" max="6" width="12.7109375" customWidth="1"/>
  </cols>
  <sheetData>
    <row r="1" spans="1:6" x14ac:dyDescent="0.25">
      <c r="A1" t="s">
        <v>86</v>
      </c>
      <c r="B1" t="s">
        <v>87</v>
      </c>
      <c r="C1" t="s">
        <v>168</v>
      </c>
      <c r="D1" t="s">
        <v>208</v>
      </c>
      <c r="E1" t="s">
        <v>89</v>
      </c>
      <c r="F1" t="s">
        <v>81</v>
      </c>
    </row>
    <row r="2" spans="1:6" x14ac:dyDescent="0.25">
      <c r="A2" t="s">
        <v>143</v>
      </c>
      <c r="B2" t="s">
        <v>206</v>
      </c>
      <c r="C2" t="s">
        <v>167</v>
      </c>
      <c r="D2" t="s">
        <v>165</v>
      </c>
      <c r="E2" t="s">
        <v>98</v>
      </c>
      <c r="F2">
        <v>2</v>
      </c>
    </row>
    <row r="3" spans="1:6" x14ac:dyDescent="0.25">
      <c r="A3" t="s">
        <v>140</v>
      </c>
      <c r="B3" t="s">
        <v>206</v>
      </c>
      <c r="C3" t="s">
        <v>167</v>
      </c>
      <c r="D3" t="s">
        <v>165</v>
      </c>
      <c r="E3" t="s">
        <v>109</v>
      </c>
      <c r="F3">
        <v>6</v>
      </c>
    </row>
    <row r="4" spans="1:6" x14ac:dyDescent="0.25">
      <c r="A4" t="s">
        <v>152</v>
      </c>
      <c r="B4" t="s">
        <v>206</v>
      </c>
      <c r="C4" t="s">
        <v>167</v>
      </c>
      <c r="D4" t="s">
        <v>165</v>
      </c>
      <c r="E4" t="s">
        <v>98</v>
      </c>
      <c r="F4">
        <v>8</v>
      </c>
    </row>
    <row r="5" spans="1:6" x14ac:dyDescent="0.25">
      <c r="A5" t="s">
        <v>124</v>
      </c>
      <c r="B5" t="s">
        <v>206</v>
      </c>
      <c r="C5" t="s">
        <v>167</v>
      </c>
      <c r="D5" t="s">
        <v>165</v>
      </c>
      <c r="E5" t="s">
        <v>102</v>
      </c>
      <c r="F5">
        <v>2</v>
      </c>
    </row>
    <row r="6" spans="1:6" x14ac:dyDescent="0.25">
      <c r="A6" t="s">
        <v>124</v>
      </c>
      <c r="B6" t="s">
        <v>206</v>
      </c>
      <c r="C6" t="s">
        <v>167</v>
      </c>
      <c r="D6" t="s">
        <v>165</v>
      </c>
      <c r="E6" t="s">
        <v>109</v>
      </c>
      <c r="F6">
        <v>4</v>
      </c>
    </row>
    <row r="7" spans="1:6" x14ac:dyDescent="0.25">
      <c r="A7" t="s">
        <v>126</v>
      </c>
      <c r="B7" t="s">
        <v>206</v>
      </c>
      <c r="C7" t="s">
        <v>167</v>
      </c>
      <c r="D7" t="s">
        <v>165</v>
      </c>
      <c r="E7" t="s">
        <v>98</v>
      </c>
      <c r="F7">
        <v>4</v>
      </c>
    </row>
    <row r="8" spans="1:6" x14ac:dyDescent="0.25">
      <c r="A8" t="s">
        <v>12</v>
      </c>
      <c r="B8" t="s">
        <v>206</v>
      </c>
      <c r="C8" t="s">
        <v>167</v>
      </c>
      <c r="D8" t="s">
        <v>165</v>
      </c>
      <c r="E8" t="s">
        <v>102</v>
      </c>
      <c r="F8">
        <v>2</v>
      </c>
    </row>
    <row r="9" spans="1:6" x14ac:dyDescent="0.25">
      <c r="A9" t="s">
        <v>12</v>
      </c>
      <c r="B9" t="s">
        <v>206</v>
      </c>
      <c r="C9" t="s">
        <v>167</v>
      </c>
      <c r="D9" t="s">
        <v>165</v>
      </c>
      <c r="E9" t="s">
        <v>109</v>
      </c>
      <c r="F9">
        <v>2</v>
      </c>
    </row>
    <row r="10" spans="1:6" x14ac:dyDescent="0.25">
      <c r="A10" t="s">
        <v>14</v>
      </c>
      <c r="B10" t="s">
        <v>206</v>
      </c>
      <c r="C10" t="s">
        <v>167</v>
      </c>
      <c r="D10" t="s">
        <v>165</v>
      </c>
      <c r="E10" t="s">
        <v>102</v>
      </c>
      <c r="F10">
        <v>4</v>
      </c>
    </row>
    <row r="11" spans="1:6" x14ac:dyDescent="0.25">
      <c r="A11" t="s">
        <v>152</v>
      </c>
      <c r="B11" t="s">
        <v>206</v>
      </c>
      <c r="C11" t="s">
        <v>167</v>
      </c>
      <c r="D11" t="s">
        <v>165</v>
      </c>
      <c r="E11" t="s">
        <v>118</v>
      </c>
      <c r="F11">
        <v>2</v>
      </c>
    </row>
    <row r="12" spans="1:6" x14ac:dyDescent="0.25">
      <c r="A12" t="s">
        <v>137</v>
      </c>
      <c r="B12" t="s">
        <v>205</v>
      </c>
      <c r="C12" t="s">
        <v>167</v>
      </c>
      <c r="D12" t="s">
        <v>165</v>
      </c>
      <c r="E12" t="s">
        <v>98</v>
      </c>
      <c r="F12">
        <v>1</v>
      </c>
    </row>
    <row r="13" spans="1:6" x14ac:dyDescent="0.25">
      <c r="A13" t="s">
        <v>149</v>
      </c>
      <c r="B13" t="s">
        <v>205</v>
      </c>
      <c r="C13" t="s">
        <v>166</v>
      </c>
      <c r="D13" t="s">
        <v>88</v>
      </c>
      <c r="E13" t="s">
        <v>109</v>
      </c>
      <c r="F13">
        <v>2</v>
      </c>
    </row>
    <row r="14" spans="1:6" x14ac:dyDescent="0.25">
      <c r="A14" t="s">
        <v>130</v>
      </c>
      <c r="B14" t="s">
        <v>205</v>
      </c>
      <c r="C14" t="s">
        <v>166</v>
      </c>
      <c r="D14" t="s">
        <v>88</v>
      </c>
      <c r="E14" t="s">
        <v>98</v>
      </c>
      <c r="F14">
        <v>4</v>
      </c>
    </row>
    <row r="15" spans="1:6" x14ac:dyDescent="0.25">
      <c r="A15" t="s">
        <v>129</v>
      </c>
      <c r="B15" t="s">
        <v>205</v>
      </c>
      <c r="C15" t="s">
        <v>167</v>
      </c>
      <c r="D15" t="s">
        <v>165</v>
      </c>
      <c r="E15" t="s">
        <v>109</v>
      </c>
      <c r="F15">
        <v>2</v>
      </c>
    </row>
    <row r="16" spans="1:6" x14ac:dyDescent="0.25">
      <c r="A16" t="s">
        <v>132</v>
      </c>
      <c r="B16" t="s">
        <v>205</v>
      </c>
      <c r="C16" t="s">
        <v>167</v>
      </c>
      <c r="D16" t="s">
        <v>165</v>
      </c>
      <c r="E16" t="s">
        <v>98</v>
      </c>
      <c r="F16">
        <v>0</v>
      </c>
    </row>
    <row r="17" spans="1:6" x14ac:dyDescent="0.25">
      <c r="A17" t="s">
        <v>135</v>
      </c>
      <c r="B17" t="s">
        <v>205</v>
      </c>
      <c r="C17" t="s">
        <v>166</v>
      </c>
      <c r="D17" t="s">
        <v>165</v>
      </c>
      <c r="E17" t="s">
        <v>109</v>
      </c>
      <c r="F17">
        <v>4</v>
      </c>
    </row>
    <row r="18" spans="1:6" x14ac:dyDescent="0.25">
      <c r="A18" t="s">
        <v>137</v>
      </c>
      <c r="B18" t="s">
        <v>205</v>
      </c>
      <c r="C18" t="s">
        <v>167</v>
      </c>
      <c r="D18" t="s">
        <v>165</v>
      </c>
      <c r="E18" t="s">
        <v>102</v>
      </c>
      <c r="F18">
        <v>1</v>
      </c>
    </row>
    <row r="19" spans="1:6" x14ac:dyDescent="0.25">
      <c r="A19" t="s">
        <v>1</v>
      </c>
      <c r="B19" t="s">
        <v>205</v>
      </c>
      <c r="C19" t="s">
        <v>167</v>
      </c>
      <c r="D19" t="s">
        <v>165</v>
      </c>
      <c r="E19" t="s">
        <v>172</v>
      </c>
      <c r="F19">
        <v>5</v>
      </c>
    </row>
    <row r="20" spans="1:6" x14ac:dyDescent="0.25">
      <c r="A20" t="s">
        <v>1</v>
      </c>
      <c r="B20" t="s">
        <v>205</v>
      </c>
      <c r="C20" t="s">
        <v>167</v>
      </c>
      <c r="D20" t="s">
        <v>165</v>
      </c>
      <c r="E20" t="s">
        <v>118</v>
      </c>
      <c r="F20">
        <v>1</v>
      </c>
    </row>
    <row r="21" spans="1:6" x14ac:dyDescent="0.25">
      <c r="A21" t="s">
        <v>1</v>
      </c>
      <c r="B21" t="s">
        <v>205</v>
      </c>
      <c r="C21" t="s">
        <v>167</v>
      </c>
      <c r="D21" t="s">
        <v>165</v>
      </c>
      <c r="E21" t="s">
        <v>102</v>
      </c>
      <c r="F21">
        <v>3</v>
      </c>
    </row>
    <row r="22" spans="1:6" x14ac:dyDescent="0.25">
      <c r="A22" t="s">
        <v>1</v>
      </c>
      <c r="B22" t="s">
        <v>205</v>
      </c>
      <c r="C22" t="s">
        <v>167</v>
      </c>
      <c r="D22" t="s">
        <v>165</v>
      </c>
      <c r="E22" t="s">
        <v>163</v>
      </c>
      <c r="F22">
        <v>1</v>
      </c>
    </row>
    <row r="23" spans="1:6" x14ac:dyDescent="0.25">
      <c r="A23" t="s">
        <v>1</v>
      </c>
      <c r="B23" t="s">
        <v>205</v>
      </c>
      <c r="C23" t="s">
        <v>167</v>
      </c>
      <c r="D23" t="s">
        <v>165</v>
      </c>
      <c r="E23" t="s">
        <v>98</v>
      </c>
      <c r="F23">
        <v>6</v>
      </c>
    </row>
    <row r="24" spans="1:6" x14ac:dyDescent="0.25">
      <c r="A24" t="s">
        <v>149</v>
      </c>
      <c r="B24" t="s">
        <v>205</v>
      </c>
      <c r="C24" t="s">
        <v>166</v>
      </c>
      <c r="D24" t="s">
        <v>88</v>
      </c>
      <c r="E24" t="s">
        <v>98</v>
      </c>
      <c r="F24">
        <v>3</v>
      </c>
    </row>
    <row r="25" spans="1:6" x14ac:dyDescent="0.25">
      <c r="A25" t="s">
        <v>149</v>
      </c>
      <c r="B25" t="s">
        <v>205</v>
      </c>
      <c r="C25" t="s">
        <v>166</v>
      </c>
      <c r="D25" t="s">
        <v>88</v>
      </c>
      <c r="E25" t="s">
        <v>118</v>
      </c>
      <c r="F25">
        <v>2</v>
      </c>
    </row>
    <row r="26" spans="1:6" x14ac:dyDescent="0.25">
      <c r="A26" t="s">
        <v>149</v>
      </c>
      <c r="B26" t="s">
        <v>205</v>
      </c>
      <c r="C26" t="s">
        <v>166</v>
      </c>
      <c r="D26" t="s">
        <v>88</v>
      </c>
      <c r="E26" t="s">
        <v>163</v>
      </c>
      <c r="F26">
        <v>1</v>
      </c>
    </row>
    <row r="27" spans="1:6" x14ac:dyDescent="0.25">
      <c r="A27" t="s">
        <v>149</v>
      </c>
      <c r="B27" t="s">
        <v>205</v>
      </c>
      <c r="C27" t="s">
        <v>166</v>
      </c>
      <c r="D27" t="s">
        <v>88</v>
      </c>
      <c r="E27" t="s">
        <v>102</v>
      </c>
      <c r="F27">
        <v>3</v>
      </c>
    </row>
    <row r="28" spans="1:6" x14ac:dyDescent="0.25">
      <c r="A28" t="s">
        <v>149</v>
      </c>
      <c r="B28" t="s">
        <v>205</v>
      </c>
      <c r="C28" t="s">
        <v>166</v>
      </c>
      <c r="D28" t="s">
        <v>88</v>
      </c>
      <c r="E28" t="s">
        <v>158</v>
      </c>
      <c r="F28">
        <v>2</v>
      </c>
    </row>
    <row r="29" spans="1:6" x14ac:dyDescent="0.25">
      <c r="A29" t="s">
        <v>164</v>
      </c>
      <c r="B29" t="s">
        <v>207</v>
      </c>
      <c r="C29" t="s">
        <v>107</v>
      </c>
      <c r="D29" t="s">
        <v>165</v>
      </c>
      <c r="E29" t="s">
        <v>118</v>
      </c>
      <c r="F29">
        <v>1</v>
      </c>
    </row>
    <row r="30" spans="1:6" x14ac:dyDescent="0.25">
      <c r="A30" t="s">
        <v>19</v>
      </c>
      <c r="B30" t="s">
        <v>207</v>
      </c>
      <c r="C30" t="s">
        <v>107</v>
      </c>
      <c r="D30" t="s">
        <v>88</v>
      </c>
      <c r="E30" t="s">
        <v>109</v>
      </c>
      <c r="F30">
        <v>1</v>
      </c>
    </row>
    <row r="31" spans="1:6" x14ac:dyDescent="0.25">
      <c r="A31" t="s">
        <v>106</v>
      </c>
      <c r="B31" t="s">
        <v>207</v>
      </c>
      <c r="C31" t="s">
        <v>107</v>
      </c>
      <c r="D31" t="s">
        <v>88</v>
      </c>
      <c r="E31" t="s">
        <v>98</v>
      </c>
      <c r="F31">
        <v>3</v>
      </c>
    </row>
    <row r="32" spans="1:6" x14ac:dyDescent="0.25">
      <c r="A32" t="s">
        <v>111</v>
      </c>
      <c r="B32" t="s">
        <v>207</v>
      </c>
      <c r="C32" t="s">
        <v>169</v>
      </c>
      <c r="D32" t="s">
        <v>165</v>
      </c>
      <c r="E32" t="s">
        <v>109</v>
      </c>
      <c r="F32">
        <v>4</v>
      </c>
    </row>
    <row r="33" spans="1:6" x14ac:dyDescent="0.25">
      <c r="A33" t="s">
        <v>122</v>
      </c>
      <c r="B33" t="s">
        <v>207</v>
      </c>
      <c r="C33" t="s">
        <v>107</v>
      </c>
      <c r="D33" t="s">
        <v>165</v>
      </c>
      <c r="E33" t="s">
        <v>109</v>
      </c>
      <c r="F33">
        <v>4</v>
      </c>
    </row>
    <row r="34" spans="1:6" x14ac:dyDescent="0.25">
      <c r="A34" t="s">
        <v>97</v>
      </c>
      <c r="B34" t="s">
        <v>207</v>
      </c>
      <c r="C34" t="s">
        <v>107</v>
      </c>
      <c r="D34" t="s">
        <v>88</v>
      </c>
      <c r="E34" t="s">
        <v>98</v>
      </c>
      <c r="F34">
        <v>5</v>
      </c>
    </row>
    <row r="35" spans="1:6" x14ac:dyDescent="0.25">
      <c r="A35" t="s">
        <v>111</v>
      </c>
      <c r="B35" t="s">
        <v>207</v>
      </c>
      <c r="C35" t="s">
        <v>169</v>
      </c>
      <c r="D35" t="s">
        <v>165</v>
      </c>
      <c r="E35" t="s">
        <v>98</v>
      </c>
      <c r="F35">
        <v>6</v>
      </c>
    </row>
    <row r="36" spans="1:6" x14ac:dyDescent="0.25">
      <c r="A36" t="s">
        <v>18</v>
      </c>
      <c r="B36" t="s">
        <v>207</v>
      </c>
      <c r="C36" t="s">
        <v>107</v>
      </c>
      <c r="D36" t="s">
        <v>88</v>
      </c>
      <c r="E36" t="s">
        <v>102</v>
      </c>
      <c r="F36">
        <v>1</v>
      </c>
    </row>
    <row r="37" spans="1:6" x14ac:dyDescent="0.25">
      <c r="A37" t="s">
        <v>111</v>
      </c>
      <c r="B37" t="s">
        <v>207</v>
      </c>
      <c r="C37" t="s">
        <v>169</v>
      </c>
      <c r="D37" t="s">
        <v>165</v>
      </c>
      <c r="E37" t="s">
        <v>102</v>
      </c>
      <c r="F37">
        <v>4</v>
      </c>
    </row>
    <row r="38" spans="1:6" x14ac:dyDescent="0.25">
      <c r="A38" t="s">
        <v>117</v>
      </c>
      <c r="B38" t="s">
        <v>207</v>
      </c>
      <c r="C38" t="s">
        <v>107</v>
      </c>
      <c r="D38" t="s">
        <v>88</v>
      </c>
      <c r="E38" t="s">
        <v>118</v>
      </c>
      <c r="F38">
        <v>2</v>
      </c>
    </row>
    <row r="39" spans="1:6" x14ac:dyDescent="0.25">
      <c r="A39" t="s">
        <v>22</v>
      </c>
      <c r="B39" t="s">
        <v>207</v>
      </c>
      <c r="C39" t="s">
        <v>107</v>
      </c>
      <c r="D39" t="s">
        <v>88</v>
      </c>
      <c r="E39" t="s">
        <v>102</v>
      </c>
      <c r="F39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Summary</vt:lpstr>
      <vt:lpstr>SC Detailed Matrix</vt:lpstr>
      <vt:lpstr>Main Sheet</vt:lpstr>
      <vt:lpstr>North</vt:lpstr>
      <vt:lpstr>Central</vt:lpstr>
      <vt:lpstr>South</vt:lpstr>
      <vt:lpstr>Reno-IPM-Irrigation</vt:lpstr>
      <vt:lpstr>Sheet2</vt:lpstr>
      <vt:lpstr>Sheet1</vt:lpstr>
      <vt:lpstr>Central!Print_Area</vt:lpstr>
      <vt:lpstr>'Main Sheet'!Print_Area</vt:lpstr>
      <vt:lpstr>North!Print_Area</vt:lpstr>
      <vt:lpstr>'Reno-IPM-Irrigation'!Print_Area</vt:lpstr>
      <vt:lpstr>'SC Detailed Matrix'!Print_Area</vt:lpstr>
      <vt:lpstr>South!Print_Area</vt:lpstr>
      <vt:lpstr>Summary!Print_Area</vt:lpstr>
    </vt:vector>
  </TitlesOfParts>
  <Company>Sarasota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Sarasota County</dc:creator>
  <cp:lastModifiedBy>Brendan M. Davis</cp:lastModifiedBy>
  <cp:lastPrinted>2019-03-13T17:12:05Z</cp:lastPrinted>
  <dcterms:created xsi:type="dcterms:W3CDTF">2013-11-14T17:31:06Z</dcterms:created>
  <dcterms:modified xsi:type="dcterms:W3CDTF">2023-07-27T18:52:37Z</dcterms:modified>
</cp:coreProperties>
</file>